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elnik\Desktop\"/>
    </mc:Choice>
  </mc:AlternateContent>
  <xr:revisionPtr revIDLastSave="0" documentId="13_ncr:1_{09CBF012-F446-44FA-9C45-39F72A140C8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I.OPĆI DIO" sheetId="1" r:id="rId1"/>
    <sheet name="II.POSEBNI DIO" sheetId="2" r:id="rId2"/>
  </sheets>
  <calcPr calcId="191029"/>
</workbook>
</file>

<file path=xl/calcChain.xml><?xml version="1.0" encoding="utf-8"?>
<calcChain xmlns="http://schemas.openxmlformats.org/spreadsheetml/2006/main">
  <c r="M74" i="1" l="1"/>
  <c r="M92" i="1" l="1"/>
  <c r="N63" i="2"/>
  <c r="N64" i="2"/>
  <c r="O40" i="2"/>
  <c r="O135" i="2"/>
  <c r="O106" i="2"/>
  <c r="O107" i="2"/>
  <c r="O121" i="2"/>
  <c r="O108" i="2"/>
  <c r="O29" i="2"/>
  <c r="O28" i="2" s="1"/>
  <c r="O14" i="2"/>
  <c r="O80" i="2"/>
  <c r="O21" i="2"/>
  <c r="O63" i="2"/>
  <c r="O64" i="2"/>
  <c r="O170" i="2"/>
  <c r="M130" i="1"/>
  <c r="M129" i="1" s="1"/>
  <c r="O116" i="2"/>
  <c r="O115" i="2" s="1"/>
  <c r="N116" i="2"/>
  <c r="N115" i="2" s="1"/>
  <c r="M46" i="1"/>
  <c r="L46" i="1"/>
  <c r="M57" i="1"/>
  <c r="L57" i="1"/>
  <c r="P179" i="2"/>
  <c r="P18" i="2"/>
  <c r="P19" i="2"/>
  <c r="P22" i="2"/>
  <c r="P26" i="2"/>
  <c r="P30" i="2"/>
  <c r="P32" i="2"/>
  <c r="P36" i="2"/>
  <c r="P43" i="2"/>
  <c r="P44" i="2"/>
  <c r="P45" i="2"/>
  <c r="P47" i="2"/>
  <c r="P50" i="2"/>
  <c r="P53" i="2"/>
  <c r="P62" i="2"/>
  <c r="P71" i="2"/>
  <c r="P77" i="2"/>
  <c r="P83" i="2"/>
  <c r="P86" i="2"/>
  <c r="P91" i="2"/>
  <c r="P94" i="2"/>
  <c r="P100" i="2"/>
  <c r="P111" i="2"/>
  <c r="P114" i="2"/>
  <c r="P120" i="2"/>
  <c r="P124" i="2"/>
  <c r="P127" i="2"/>
  <c r="P132" i="2"/>
  <c r="P138" i="2"/>
  <c r="P141" i="2"/>
  <c r="P144" i="2"/>
  <c r="P150" i="2"/>
  <c r="P153" i="2"/>
  <c r="P159" i="2"/>
  <c r="P165" i="2"/>
  <c r="P171" i="2"/>
  <c r="P175" i="2"/>
  <c r="O178" i="2"/>
  <c r="O177" i="2" s="1"/>
  <c r="O176" i="2" s="1"/>
  <c r="O174" i="2"/>
  <c r="O173" i="2" s="1"/>
  <c r="O172" i="2" s="1"/>
  <c r="O169" i="2"/>
  <c r="O168" i="2" s="1"/>
  <c r="O167" i="2" s="1"/>
  <c r="O164" i="2"/>
  <c r="O163" i="2" s="1"/>
  <c r="N164" i="2"/>
  <c r="N163" i="2" s="1"/>
  <c r="O161" i="2"/>
  <c r="O158" i="2"/>
  <c r="O157" i="2"/>
  <c r="O152" i="2"/>
  <c r="O151" i="2" s="1"/>
  <c r="O149" i="2"/>
  <c r="O148" i="2" s="1"/>
  <c r="O146" i="2"/>
  <c r="O145" i="2" s="1"/>
  <c r="O143" i="2"/>
  <c r="O142" i="2" s="1"/>
  <c r="O140" i="2"/>
  <c r="O139" i="2" s="1"/>
  <c r="O137" i="2"/>
  <c r="O136" i="2" s="1"/>
  <c r="O131" i="2"/>
  <c r="O130" i="2" s="1"/>
  <c r="O129" i="2" s="1"/>
  <c r="O128" i="2" s="1"/>
  <c r="O126" i="2"/>
  <c r="O125" i="2" s="1"/>
  <c r="O123" i="2"/>
  <c r="O122" i="2" s="1"/>
  <c r="O119" i="2"/>
  <c r="O118" i="2" s="1"/>
  <c r="N119" i="2"/>
  <c r="O113" i="2"/>
  <c r="O112" i="2" s="1"/>
  <c r="O110" i="2"/>
  <c r="O109" i="2" s="1"/>
  <c r="O104" i="2"/>
  <c r="O103" i="2" s="1"/>
  <c r="O102" i="2" s="1"/>
  <c r="O101" i="2" s="1"/>
  <c r="O99" i="2"/>
  <c r="O98" i="2" s="1"/>
  <c r="N99" i="2"/>
  <c r="N98" i="2" s="1"/>
  <c r="O96" i="2"/>
  <c r="O95" i="2" s="1"/>
  <c r="O88" i="2" s="1"/>
  <c r="O87" i="2" s="1"/>
  <c r="O78" i="2" s="1"/>
  <c r="O93" i="2"/>
  <c r="O92" i="2" s="1"/>
  <c r="O90" i="2"/>
  <c r="O85" i="2"/>
  <c r="N85" i="2"/>
  <c r="N84" i="2" s="1"/>
  <c r="O82" i="2"/>
  <c r="O81" i="2" s="1"/>
  <c r="O76" i="2"/>
  <c r="O75" i="2" s="1"/>
  <c r="O73" i="2"/>
  <c r="O72" i="2"/>
  <c r="O70" i="2"/>
  <c r="O69" i="2" s="1"/>
  <c r="O61" i="2"/>
  <c r="O60" i="2" s="1"/>
  <c r="N61" i="2"/>
  <c r="N60" i="2" s="1"/>
  <c r="O58" i="2"/>
  <c r="O57" i="2" s="1"/>
  <c r="O55" i="2"/>
  <c r="O54" i="2" s="1"/>
  <c r="O52" i="2"/>
  <c r="O51" i="2" s="1"/>
  <c r="O49" i="2"/>
  <c r="O48" i="2" s="1"/>
  <c r="O42" i="2"/>
  <c r="O41" i="2" s="1"/>
  <c r="O35" i="2"/>
  <c r="O34" i="2" s="1"/>
  <c r="N35" i="2"/>
  <c r="O25" i="2"/>
  <c r="O24" i="2" s="1"/>
  <c r="O20" i="2"/>
  <c r="O17" i="2"/>
  <c r="O16" i="2" s="1"/>
  <c r="P85" i="2" l="1"/>
  <c r="O84" i="2"/>
  <c r="P84" i="2" s="1"/>
  <c r="P98" i="2"/>
  <c r="P163" i="2"/>
  <c r="P164" i="2"/>
  <c r="P119" i="2"/>
  <c r="O89" i="2"/>
  <c r="P60" i="2"/>
  <c r="P61" i="2"/>
  <c r="O160" i="2"/>
  <c r="O156" i="2" s="1"/>
  <c r="P99" i="2"/>
  <c r="O27" i="2"/>
  <c r="O13" i="2" s="1"/>
  <c r="O33" i="2"/>
  <c r="P35" i="2"/>
  <c r="O23" i="2"/>
  <c r="O68" i="2"/>
  <c r="O67" i="2" s="1"/>
  <c r="O66" i="2" s="1"/>
  <c r="M135" i="1"/>
  <c r="N135" i="1" s="1"/>
  <c r="M133" i="1"/>
  <c r="N133" i="1" s="1"/>
  <c r="M126" i="1"/>
  <c r="M125" i="1" s="1"/>
  <c r="M123" i="1"/>
  <c r="M122" i="1" s="1"/>
  <c r="M120" i="1"/>
  <c r="M119" i="1" s="1"/>
  <c r="M112" i="1"/>
  <c r="M102" i="1"/>
  <c r="M97" i="1"/>
  <c r="M93" i="1"/>
  <c r="M90" i="1"/>
  <c r="M88" i="1"/>
  <c r="M86" i="1"/>
  <c r="M80" i="1"/>
  <c r="N80" i="1" s="1"/>
  <c r="M78" i="1"/>
  <c r="M73" i="1"/>
  <c r="M42" i="1" s="1"/>
  <c r="M70" i="1"/>
  <c r="M67" i="1"/>
  <c r="M65" i="1"/>
  <c r="N65" i="1" s="1"/>
  <c r="M60" i="1"/>
  <c r="M59" i="1" s="1"/>
  <c r="M55" i="1"/>
  <c r="N55" i="1" s="1"/>
  <c r="M52" i="1"/>
  <c r="M51" i="1" s="1"/>
  <c r="M49" i="1"/>
  <c r="N49" i="1" s="1"/>
  <c r="M44" i="1"/>
  <c r="L18" i="1"/>
  <c r="M82" i="1"/>
  <c r="M18" i="1" s="1"/>
  <c r="N18" i="1" s="1"/>
  <c r="M145" i="1"/>
  <c r="M143" i="1"/>
  <c r="M139" i="1"/>
  <c r="M177" i="1"/>
  <c r="M173" i="1"/>
  <c r="M168" i="1"/>
  <c r="M166" i="1"/>
  <c r="M163" i="1"/>
  <c r="M161" i="1"/>
  <c r="M159" i="1"/>
  <c r="M157" i="1"/>
  <c r="M155" i="1"/>
  <c r="M150" i="1"/>
  <c r="M26" i="1" s="1"/>
  <c r="M148" i="1"/>
  <c r="M25" i="1" s="1"/>
  <c r="L150" i="1"/>
  <c r="L26" i="1" s="1"/>
  <c r="L148" i="1"/>
  <c r="L25" i="1"/>
  <c r="N127" i="1"/>
  <c r="N128" i="1"/>
  <c r="N131" i="1"/>
  <c r="N132" i="1"/>
  <c r="N134" i="1"/>
  <c r="N136" i="1"/>
  <c r="N107" i="1"/>
  <c r="N108" i="1"/>
  <c r="N94" i="1"/>
  <c r="N83" i="1"/>
  <c r="N45" i="1"/>
  <c r="N48" i="1"/>
  <c r="N50" i="1"/>
  <c r="N53" i="1"/>
  <c r="N54" i="1"/>
  <c r="N56" i="1"/>
  <c r="N61" i="1"/>
  <c r="N62" i="1"/>
  <c r="N63" i="1"/>
  <c r="N66" i="1"/>
  <c r="N68" i="1"/>
  <c r="N69" i="1"/>
  <c r="N71" i="1"/>
  <c r="N72" i="1"/>
  <c r="N75" i="1"/>
  <c r="N76" i="1"/>
  <c r="N79" i="1"/>
  <c r="N81" i="1"/>
  <c r="N140" i="1"/>
  <c r="N141" i="1"/>
  <c r="N142" i="1"/>
  <c r="N144" i="1"/>
  <c r="N146" i="1"/>
  <c r="N162" i="1"/>
  <c r="M27" i="1" l="1"/>
  <c r="O79" i="2"/>
  <c r="O12" i="2"/>
  <c r="O39" i="2"/>
  <c r="O134" i="2"/>
  <c r="O155" i="2"/>
  <c r="O166" i="2"/>
  <c r="M138" i="1"/>
  <c r="M137" i="1" s="1"/>
  <c r="M21" i="1" s="1"/>
  <c r="M85" i="1"/>
  <c r="N82" i="1"/>
  <c r="M77" i="1"/>
  <c r="N77" i="1" s="1"/>
  <c r="M64" i="1"/>
  <c r="N78" i="1"/>
  <c r="M84" i="1"/>
  <c r="M20" i="1" s="1"/>
  <c r="M43" i="1"/>
  <c r="N46" i="1"/>
  <c r="M154" i="1"/>
  <c r="M19" i="1" l="1"/>
  <c r="O11" i="2"/>
  <c r="O38" i="2"/>
  <c r="O133" i="2"/>
  <c r="O154" i="2"/>
  <c r="M17" i="1"/>
  <c r="M16" i="1" s="1"/>
  <c r="N118" i="2"/>
  <c r="P118" i="2" s="1"/>
  <c r="N156" i="1"/>
  <c r="N170" i="1"/>
  <c r="N171" i="1"/>
  <c r="N172" i="1"/>
  <c r="N17" i="2"/>
  <c r="P17" i="2" s="1"/>
  <c r="L112" i="1"/>
  <c r="L102" i="1"/>
  <c r="L97" i="1"/>
  <c r="L85" i="1"/>
  <c r="L93" i="1"/>
  <c r="L60" i="1"/>
  <c r="N60" i="1" s="1"/>
  <c r="L126" i="1"/>
  <c r="L130" i="1"/>
  <c r="O37" i="2" l="1"/>
  <c r="L129" i="1"/>
  <c r="N129" i="1" s="1"/>
  <c r="N130" i="1"/>
  <c r="L125" i="1"/>
  <c r="N126" i="1"/>
  <c r="N169" i="1"/>
  <c r="N165" i="1"/>
  <c r="N158" i="1"/>
  <c r="N180" i="1"/>
  <c r="N179" i="1"/>
  <c r="N167" i="1"/>
  <c r="N178" i="1"/>
  <c r="N176" i="1"/>
  <c r="N164" i="1"/>
  <c r="N175" i="1"/>
  <c r="N174" i="1"/>
  <c r="N160" i="1"/>
  <c r="L92" i="1"/>
  <c r="L44" i="1"/>
  <c r="O10" i="2" l="1"/>
  <c r="L43" i="1"/>
  <c r="N43" i="1" s="1"/>
  <c r="N44" i="1"/>
  <c r="N87" i="1"/>
  <c r="N89" i="1"/>
  <c r="N91" i="1"/>
  <c r="N95" i="1"/>
  <c r="N96" i="1"/>
  <c r="N98" i="1"/>
  <c r="N99" i="1"/>
  <c r="N100" i="1"/>
  <c r="N101" i="1"/>
  <c r="N103" i="1"/>
  <c r="N104" i="1"/>
  <c r="N105" i="1"/>
  <c r="N106" i="1"/>
  <c r="N109" i="1"/>
  <c r="N110" i="1"/>
  <c r="N111" i="1"/>
  <c r="N113" i="1"/>
  <c r="N114" i="1"/>
  <c r="N115" i="1"/>
  <c r="N116" i="1"/>
  <c r="N117" i="1"/>
  <c r="N118" i="1"/>
  <c r="N120" i="1"/>
  <c r="N121" i="1"/>
  <c r="N122" i="1"/>
  <c r="N123" i="1"/>
  <c r="N124" i="1"/>
  <c r="N178" i="2"/>
  <c r="N174" i="2"/>
  <c r="P174" i="2" s="1"/>
  <c r="N170" i="2"/>
  <c r="N161" i="2"/>
  <c r="N158" i="2"/>
  <c r="N152" i="2"/>
  <c r="P152" i="2" s="1"/>
  <c r="N149" i="2"/>
  <c r="N146" i="2"/>
  <c r="N143" i="2"/>
  <c r="N140" i="2"/>
  <c r="P140" i="2" s="1"/>
  <c r="N137" i="2"/>
  <c r="N131" i="2"/>
  <c r="P131" i="2" s="1"/>
  <c r="N126" i="2"/>
  <c r="N123" i="2"/>
  <c r="P123" i="2" s="1"/>
  <c r="N113" i="2"/>
  <c r="P113" i="2" s="1"/>
  <c r="N110" i="2"/>
  <c r="N104" i="2"/>
  <c r="N96" i="2"/>
  <c r="N93" i="2"/>
  <c r="P93" i="2" s="1"/>
  <c r="N90" i="2"/>
  <c r="P90" i="2" s="1"/>
  <c r="N82" i="2"/>
  <c r="P82" i="2" s="1"/>
  <c r="N76" i="2"/>
  <c r="P76" i="2" s="1"/>
  <c r="N73" i="2"/>
  <c r="N70" i="2"/>
  <c r="P70" i="2" s="1"/>
  <c r="N58" i="2"/>
  <c r="N55" i="2"/>
  <c r="N52" i="2"/>
  <c r="P52" i="2" s="1"/>
  <c r="N49" i="2"/>
  <c r="P49" i="2" s="1"/>
  <c r="N42" i="2"/>
  <c r="N34" i="2"/>
  <c r="P34" i="2" s="1"/>
  <c r="N29" i="2"/>
  <c r="P29" i="2" s="1"/>
  <c r="N25" i="2"/>
  <c r="P25" i="2" s="1"/>
  <c r="N21" i="2"/>
  <c r="P21" i="2" s="1"/>
  <c r="N103" i="2" l="1"/>
  <c r="N177" i="2"/>
  <c r="P177" i="2" s="1"/>
  <c r="P178" i="2"/>
  <c r="N136" i="2"/>
  <c r="P136" i="2" s="1"/>
  <c r="P137" i="2"/>
  <c r="N142" i="2"/>
  <c r="P142" i="2" s="1"/>
  <c r="P143" i="2"/>
  <c r="N145" i="2"/>
  <c r="N41" i="2"/>
  <c r="P41" i="2" s="1"/>
  <c r="P42" i="2"/>
  <c r="N157" i="2"/>
  <c r="P157" i="2" s="1"/>
  <c r="P158" i="2"/>
  <c r="N109" i="2"/>
  <c r="P110" i="2"/>
  <c r="N169" i="2"/>
  <c r="P170" i="2"/>
  <c r="N125" i="2"/>
  <c r="P125" i="2" s="1"/>
  <c r="P126" i="2"/>
  <c r="N148" i="2"/>
  <c r="P148" i="2" s="1"/>
  <c r="P149" i="2"/>
  <c r="N95" i="2"/>
  <c r="N28" i="2"/>
  <c r="P28" i="2" s="1"/>
  <c r="N92" i="2"/>
  <c r="P92" i="2" s="1"/>
  <c r="N89" i="2"/>
  <c r="N48" i="2"/>
  <c r="P48" i="2" s="1"/>
  <c r="N75" i="2"/>
  <c r="P75" i="2" s="1"/>
  <c r="N54" i="2"/>
  <c r="N69" i="2"/>
  <c r="P69" i="2" s="1"/>
  <c r="N81" i="2"/>
  <c r="P81" i="2" s="1"/>
  <c r="N51" i="2"/>
  <c r="P51" i="2" s="1"/>
  <c r="N151" i="2"/>
  <c r="P151" i="2" s="1"/>
  <c r="N24" i="2"/>
  <c r="P24" i="2" s="1"/>
  <c r="N57" i="2"/>
  <c r="N72" i="2"/>
  <c r="N139" i="2"/>
  <c r="P139" i="2" s="1"/>
  <c r="N112" i="2"/>
  <c r="N176" i="2"/>
  <c r="P176" i="2" s="1"/>
  <c r="N27" i="2"/>
  <c r="P27" i="2" s="1"/>
  <c r="N33" i="2"/>
  <c r="P33" i="2" s="1"/>
  <c r="N20" i="2"/>
  <c r="P20" i="2" s="1"/>
  <c r="N122" i="2"/>
  <c r="P122" i="2" s="1"/>
  <c r="N160" i="2"/>
  <c r="N173" i="2"/>
  <c r="P173" i="2" s="1"/>
  <c r="N130" i="2"/>
  <c r="P130" i="2" s="1"/>
  <c r="P109" i="2" l="1"/>
  <c r="N108" i="2"/>
  <c r="N156" i="2"/>
  <c r="P156" i="2" s="1"/>
  <c r="N80" i="2"/>
  <c r="N168" i="2"/>
  <c r="P168" i="2" s="1"/>
  <c r="P169" i="2"/>
  <c r="P108" i="2"/>
  <c r="P112" i="2"/>
  <c r="N88" i="2"/>
  <c r="P89" i="2"/>
  <c r="N102" i="2"/>
  <c r="N40" i="2"/>
  <c r="N135" i="2"/>
  <c r="N23" i="2"/>
  <c r="P23" i="2" s="1"/>
  <c r="N68" i="2"/>
  <c r="N129" i="2"/>
  <c r="P129" i="2" s="1"/>
  <c r="N121" i="2"/>
  <c r="P121" i="2" s="1"/>
  <c r="N155" i="2"/>
  <c r="N172" i="2"/>
  <c r="P172" i="2" s="1"/>
  <c r="N39" i="2" l="1"/>
  <c r="P40" i="2"/>
  <c r="N87" i="2"/>
  <c r="P87" i="2" s="1"/>
  <c r="P88" i="2"/>
  <c r="N154" i="2"/>
  <c r="P154" i="2" s="1"/>
  <c r="P155" i="2"/>
  <c r="N67" i="2"/>
  <c r="P68" i="2"/>
  <c r="N101" i="2"/>
  <c r="N79" i="2"/>
  <c r="P79" i="2" s="1"/>
  <c r="P80" i="2"/>
  <c r="N134" i="2"/>
  <c r="P135" i="2"/>
  <c r="N107" i="2"/>
  <c r="P107" i="2" s="1"/>
  <c r="N167" i="2"/>
  <c r="N128" i="2"/>
  <c r="P128" i="2" s="1"/>
  <c r="N133" i="2" l="1"/>
  <c r="P133" i="2" s="1"/>
  <c r="P134" i="2"/>
  <c r="N78" i="2"/>
  <c r="P78" i="2" s="1"/>
  <c r="N66" i="2"/>
  <c r="P66" i="2" s="1"/>
  <c r="P67" i="2"/>
  <c r="N166" i="2"/>
  <c r="P166" i="2" s="1"/>
  <c r="P167" i="2"/>
  <c r="N38" i="2"/>
  <c r="P38" i="2" s="1"/>
  <c r="P39" i="2"/>
  <c r="N106" i="2"/>
  <c r="N37" i="2" l="1"/>
  <c r="P37" i="2" s="1"/>
  <c r="P106" i="2"/>
  <c r="L155" i="1"/>
  <c r="N97" i="1"/>
  <c r="N119" i="1"/>
  <c r="L74" i="1"/>
  <c r="L70" i="1"/>
  <c r="N70" i="1" s="1"/>
  <c r="L67" i="1"/>
  <c r="L59" i="1"/>
  <c r="N59" i="1" s="1"/>
  <c r="L52" i="1"/>
  <c r="L51" i="1" s="1"/>
  <c r="N51" i="1" l="1"/>
  <c r="N52" i="1"/>
  <c r="L64" i="1"/>
  <c r="N64" i="1" s="1"/>
  <c r="N67" i="1"/>
  <c r="L73" i="1"/>
  <c r="N73" i="1" s="1"/>
  <c r="N74" i="1"/>
  <c r="N155" i="1"/>
  <c r="L42" i="1"/>
  <c r="L17" i="1" s="1"/>
  <c r="N17" i="1" s="1"/>
  <c r="L145" i="1" l="1"/>
  <c r="N145" i="1" s="1"/>
  <c r="L143" i="1"/>
  <c r="N143" i="1" s="1"/>
  <c r="L139" i="1"/>
  <c r="L138" i="1" l="1"/>
  <c r="N139" i="1"/>
  <c r="N125" i="1"/>
  <c r="N112" i="1"/>
  <c r="N102" i="1"/>
  <c r="N93" i="1"/>
  <c r="N86" i="1"/>
  <c r="N88" i="1"/>
  <c r="N90" i="1"/>
  <c r="L84" i="1" l="1"/>
  <c r="L20" i="1" s="1"/>
  <c r="N20" i="1" s="1"/>
  <c r="N92" i="1"/>
  <c r="N138" i="1" l="1"/>
  <c r="L173" i="1" l="1"/>
  <c r="L159" i="1"/>
  <c r="L157" i="1"/>
  <c r="L161" i="1"/>
  <c r="L163" i="1"/>
  <c r="L166" i="1"/>
  <c r="L168" i="1"/>
  <c r="L177" i="1"/>
  <c r="L154" i="1" l="1"/>
  <c r="N159" i="1" l="1"/>
  <c r="N173" i="1"/>
  <c r="N161" i="1"/>
  <c r="N163" i="1"/>
  <c r="N168" i="1"/>
  <c r="N157" i="1"/>
  <c r="N166" i="1"/>
  <c r="N177" i="1"/>
  <c r="N154" i="1" l="1"/>
  <c r="L137" i="1"/>
  <c r="L21" i="1" l="1"/>
  <c r="N21" i="1" s="1"/>
  <c r="N137" i="1"/>
  <c r="N42" i="1"/>
  <c r="L19" i="1" l="1"/>
  <c r="L16" i="1"/>
  <c r="L27" i="1"/>
  <c r="L22" i="1" l="1"/>
  <c r="N19" i="1" l="1"/>
  <c r="M22" i="1"/>
  <c r="N16" i="1"/>
  <c r="N84" i="1"/>
  <c r="N16" i="2"/>
  <c r="P16" i="2" s="1"/>
  <c r="N14" i="2"/>
  <c r="P14" i="2" s="1"/>
  <c r="N85" i="1"/>
  <c r="N13" i="2" l="1"/>
  <c r="P13" i="2" s="1"/>
  <c r="N12" i="2" l="1"/>
  <c r="P12" i="2" s="1"/>
  <c r="N11" i="2" l="1"/>
  <c r="N10" i="2" l="1"/>
  <c r="P11" i="2"/>
  <c r="P10" i="2"/>
</calcChain>
</file>

<file path=xl/sharedStrings.xml><?xml version="1.0" encoding="utf-8"?>
<sst xmlns="http://schemas.openxmlformats.org/spreadsheetml/2006/main" count="1074" uniqueCount="476">
  <si>
    <t>I. OPĆI DIO</t>
  </si>
  <si>
    <t>Članak 1.</t>
  </si>
  <si>
    <t>Indeks</t>
  </si>
  <si>
    <t xml:space="preserve"> </t>
  </si>
  <si>
    <t>Šifra izvora</t>
  </si>
  <si>
    <t>3</t>
  </si>
  <si>
    <t>01</t>
  </si>
  <si>
    <t>04</t>
  </si>
  <si>
    <t>06</t>
  </si>
  <si>
    <t>Prihodi poslovanja</t>
  </si>
  <si>
    <t>03</t>
  </si>
  <si>
    <t>Prihodi od prodaje nefinancijske imovine</t>
  </si>
  <si>
    <t>Rashodi poslovanja</t>
  </si>
  <si>
    <t>4</t>
  </si>
  <si>
    <t>Rashodi za nabavu nefinancijske imovine</t>
  </si>
  <si>
    <t>Primici od financijske imovine i zaduživanja</t>
  </si>
  <si>
    <t>Izdaci za financijsku imovinu i otplate zajmova</t>
  </si>
  <si>
    <t>Prihodi od poreza</t>
  </si>
  <si>
    <t>Pomoći iz inozemstva i od subjekata unutar općeg proračuna</t>
  </si>
  <si>
    <t>Prihodi od imovine</t>
  </si>
  <si>
    <t>66</t>
  </si>
  <si>
    <t>Prihodi od prodaje proizvoda i robe te pruženih usluga i prihodi od donacija</t>
  </si>
  <si>
    <t>68</t>
  </si>
  <si>
    <t>Kazne, upravne mjere i ostali prihodi</t>
  </si>
  <si>
    <t>Prihodi od prodaje proizvedene dugotrajne imovine</t>
  </si>
  <si>
    <t>Rashodi za zaposlene</t>
  </si>
  <si>
    <t>Materijalni rashodi</t>
  </si>
  <si>
    <t>Financijski rashodi</t>
  </si>
  <si>
    <t>Naknade građanima i kućanstvima na temelju osiguranja i druge naknade</t>
  </si>
  <si>
    <t xml:space="preserve">Ostali rashodi  </t>
  </si>
  <si>
    <t>Rashodi za nabavu proizvedene dugotrajne imovine</t>
  </si>
  <si>
    <t>Opći prihodi i primici</t>
  </si>
  <si>
    <t>Vlastiti prihodi</t>
  </si>
  <si>
    <t>Prihodi za posebne namjene</t>
  </si>
  <si>
    <t>Pomoći</t>
  </si>
  <si>
    <t>Donacije</t>
  </si>
  <si>
    <t>ŠIFRA</t>
  </si>
  <si>
    <t xml:space="preserve">ŠIFRA </t>
  </si>
  <si>
    <t>Programska</t>
  </si>
  <si>
    <t>BROJ</t>
  </si>
  <si>
    <t>Račun</t>
  </si>
  <si>
    <t>UKUPNO RASHODI I IZDACI</t>
  </si>
  <si>
    <t>0111</t>
  </si>
  <si>
    <t>Program 01: Donošenje akata i mjera iz djelokruga</t>
  </si>
  <si>
    <t>predstavničkog i izvršnog tijela i mjesne samouprave</t>
  </si>
  <si>
    <t>1</t>
  </si>
  <si>
    <t>Financiranje rada političkih stranaka</t>
  </si>
  <si>
    <t>Osnovne funkcije VSNM</t>
  </si>
  <si>
    <t>32</t>
  </si>
  <si>
    <t>Ostali rashodi</t>
  </si>
  <si>
    <t>Osnovne funkcije udruga</t>
  </si>
  <si>
    <t>0112</t>
  </si>
  <si>
    <t>Program 01:  Javna uprava i administracija</t>
  </si>
  <si>
    <t>38</t>
  </si>
  <si>
    <t>42</t>
  </si>
  <si>
    <t>0320</t>
  </si>
  <si>
    <t>0640</t>
  </si>
  <si>
    <t>0921</t>
  </si>
  <si>
    <t>Naknade građanima i kućanstvima na temelju osiguranja i dr.</t>
  </si>
  <si>
    <t>0740</t>
  </si>
  <si>
    <t>0820</t>
  </si>
  <si>
    <t>0840</t>
  </si>
  <si>
    <t>0810</t>
  </si>
  <si>
    <t>1070</t>
  </si>
  <si>
    <t>1040</t>
  </si>
  <si>
    <t>1090</t>
  </si>
  <si>
    <t>Članak 5.</t>
  </si>
  <si>
    <t>Članak 4.</t>
  </si>
  <si>
    <t>II. POSEBNI DIO</t>
  </si>
  <si>
    <t>Članak 2.</t>
  </si>
  <si>
    <t>Članak 3.</t>
  </si>
  <si>
    <t>VRSTA PRIHODA / IZDATAKA</t>
  </si>
  <si>
    <t>8</t>
  </si>
  <si>
    <t>05</t>
  </si>
  <si>
    <t>07</t>
  </si>
  <si>
    <t>35</t>
  </si>
  <si>
    <t>Subvencije</t>
  </si>
  <si>
    <t xml:space="preserve">   VRSTA RASHODA I IZDATAKA</t>
  </si>
  <si>
    <t>0610</t>
  </si>
  <si>
    <t>0443</t>
  </si>
  <si>
    <t>0510</t>
  </si>
  <si>
    <t>0960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</si>
  <si>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Opće javne usluge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</si>
  <si>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Opće javne usluge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</si>
  <si>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Javni red i sigurnost 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</si>
  <si>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Razvoj stanovanja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</si>
  <si>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Ekonomski poslovi</t>
    </r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</si>
  <si>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Zaštita okoliša</t>
    </r>
  </si>
  <si>
    <t>09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</si>
  <si>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Obrazovanje</t>
    </r>
  </si>
  <si>
    <r>
      <rPr>
        <b/>
        <i/>
        <sz val="8"/>
        <rFont val="Arial"/>
        <family val="2"/>
        <charset val="238"/>
      </rPr>
      <t xml:space="preserve">Funkcijska klasifikacija: </t>
    </r>
    <r>
      <rPr>
        <b/>
        <sz val="8"/>
        <rFont val="Arial"/>
        <family val="2"/>
        <charset val="238"/>
      </rPr>
      <t>Zdravstvo</t>
    </r>
  </si>
  <si>
    <t>08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</si>
  <si>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Rekreacija, kultura i religija</t>
    </r>
  </si>
  <si>
    <t>10</t>
  </si>
  <si>
    <r>
      <rPr>
        <b/>
        <i/>
        <sz val="8"/>
        <rFont val="Arial"/>
        <family val="2"/>
        <charset val="238"/>
      </rPr>
      <t>Funkcijska klasifikacija:</t>
    </r>
    <r>
      <rPr>
        <b/>
        <sz val="8"/>
        <rFont val="Arial"/>
        <family val="2"/>
        <charset val="238"/>
      </rPr>
      <t xml:space="preserve"> Socijalna zaštita</t>
    </r>
  </si>
  <si>
    <t>Aktivnost 01:  Predstavničko i izvršno tijelo</t>
  </si>
  <si>
    <t>Aktivnost 02:  Djelokrug mjesne samouprave</t>
  </si>
  <si>
    <t>Aktivnost 01:</t>
  </si>
  <si>
    <t>RAZDJEL  100  OPĆINSKO VIJEĆE</t>
  </si>
  <si>
    <t>GLAVA 10001  OPĆINSKO VIJEĆE</t>
  </si>
  <si>
    <t>RAZDJEL  200  JEDINSTVENI UPRAVNI ODJEL I IZVRŠNO TIJELO</t>
  </si>
  <si>
    <t>GLAVA 20001 Upravni odjel i izvršno tijelo</t>
  </si>
  <si>
    <t>GLAVA: 20002 VATROGASTVO I CIVILNA ZAŠTITA</t>
  </si>
  <si>
    <t>GLAVA 20003: KOMUNALNA INFRASTRUKTURA</t>
  </si>
  <si>
    <t>GLAVA 20004 DRUŠTVENE DJELATNOSTI</t>
  </si>
  <si>
    <t>GLAVA  20005: PROGRAM DJELATNOSTI KULTURE</t>
  </si>
  <si>
    <t>GLAVA 20006: PROGRAMSKA DJELATNOST SPORTA</t>
  </si>
  <si>
    <t>GLAVA  20007: PROGRAMSKA DJELATNOST SOCIJALNE SKRBI</t>
  </si>
  <si>
    <t>P1000101</t>
  </si>
  <si>
    <t>A100010101</t>
  </si>
  <si>
    <t>A100010102</t>
  </si>
  <si>
    <t>P1000102</t>
  </si>
  <si>
    <t>A100010201</t>
  </si>
  <si>
    <t>P1000103</t>
  </si>
  <si>
    <t>A100010301</t>
  </si>
  <si>
    <t>P1000104</t>
  </si>
  <si>
    <t>A100010401</t>
  </si>
  <si>
    <t>P2000101</t>
  </si>
  <si>
    <t>P2000201</t>
  </si>
  <si>
    <t xml:space="preserve">Aktivnost 01:    Osnovna djelatnost DVD-a  </t>
  </si>
  <si>
    <t>Aktivnost 01:    Održavanje cesta i drugih javnih površina</t>
  </si>
  <si>
    <t>Aktivnost 02:    Rashodi za uređaje i javnu rasvjetu</t>
  </si>
  <si>
    <t xml:space="preserve">Kapitalni projekt 01: Izgradnja i rekonstrukcija cesta  </t>
  </si>
  <si>
    <t>Program 01: Održavanje objekata i uređaja komunalne infrastrukture</t>
  </si>
  <si>
    <t>Program 02: Izgradnja objekata i uređaja komunalne infrastrukture</t>
  </si>
  <si>
    <t>Program 03: Zaštita okoliša</t>
  </si>
  <si>
    <t>Program 02:  Javne potrebe u školstvu</t>
  </si>
  <si>
    <t>Program 03: Javne potrebe u zdravstvu i preventiva</t>
  </si>
  <si>
    <t>Aktivnost 02:  Stipendije i školarine</t>
  </si>
  <si>
    <t>Aktivnost 01:  Sufinanciranje nabave udžbenika za osnovne i srednje škole</t>
  </si>
  <si>
    <t xml:space="preserve">Aktivnost 01:  Sufinanciranje prijevoza učenika </t>
  </si>
  <si>
    <t>Program 01: Promicanje kulture</t>
  </si>
  <si>
    <t>Aktivnost 01:  Djelatnost kulturno umjetničkih društava</t>
  </si>
  <si>
    <t>Aktivnost 02:  Zaštita i očuvanje kulturnih dobara</t>
  </si>
  <si>
    <t>Aktivnost 03:  Akcije i manifestacije u kulturi</t>
  </si>
  <si>
    <t>Aktivnost 04:  Pomoć za funkcioniranje vjerskih ustanova</t>
  </si>
  <si>
    <t>Aktivnost 01:  Osnovna djelatnost sportskih udruga</t>
  </si>
  <si>
    <t>Program 01: Socijalna skrb</t>
  </si>
  <si>
    <t>Program 02: Poticajne mjere demografske obnove</t>
  </si>
  <si>
    <t>Aktivnost 01:  Potpore za novorođeno dijete</t>
  </si>
  <si>
    <t>Program 03: Humanitarna skrb kroz udruge građana</t>
  </si>
  <si>
    <t>Aktivnost 01:  Administrativno, tehničko i stručno osoblje</t>
  </si>
  <si>
    <t>Aktivnost 02:  Održavanje zgrada za redovito korištenje</t>
  </si>
  <si>
    <t>P2000301</t>
  </si>
  <si>
    <t>P2000302</t>
  </si>
  <si>
    <t>P2000303</t>
  </si>
  <si>
    <t>P2000401</t>
  </si>
  <si>
    <t>P2000402</t>
  </si>
  <si>
    <t>P2000403</t>
  </si>
  <si>
    <t>P2000501</t>
  </si>
  <si>
    <t>P2000601</t>
  </si>
  <si>
    <t>P2000701</t>
  </si>
  <si>
    <t>P2000702</t>
  </si>
  <si>
    <t>P2000703</t>
  </si>
  <si>
    <t>A200010101</t>
  </si>
  <si>
    <t>A200010102</t>
  </si>
  <si>
    <t>K200010102</t>
  </si>
  <si>
    <t>A200020101</t>
  </si>
  <si>
    <t>A200020102</t>
  </si>
  <si>
    <t>A200030101</t>
  </si>
  <si>
    <t>A200030102</t>
  </si>
  <si>
    <t>K200030201</t>
  </si>
  <si>
    <t>K200030301</t>
  </si>
  <si>
    <t>A200040101</t>
  </si>
  <si>
    <t>A200040201</t>
  </si>
  <si>
    <t>A200040202</t>
  </si>
  <si>
    <t>A200040301</t>
  </si>
  <si>
    <t>A200050101</t>
  </si>
  <si>
    <t>A200050102</t>
  </si>
  <si>
    <t>A200050103</t>
  </si>
  <si>
    <t>A200050104</t>
  </si>
  <si>
    <t>K200050101</t>
  </si>
  <si>
    <t>A200060101</t>
  </si>
  <si>
    <t>A200070101</t>
  </si>
  <si>
    <t>A200070201</t>
  </si>
  <si>
    <t>A200070301</t>
  </si>
  <si>
    <t>Poslovi deratizacije i dezinsekcije</t>
  </si>
  <si>
    <t>2</t>
  </si>
  <si>
    <t>5</t>
  </si>
  <si>
    <t>6</t>
  </si>
  <si>
    <t>7</t>
  </si>
  <si>
    <t>Doprinosi</t>
  </si>
  <si>
    <t>Prihodi od prodaje ili zamjene nefinancijske imovine i naknade s naslova osiguranja</t>
  </si>
  <si>
    <t>Namjenski primici</t>
  </si>
  <si>
    <t>Program</t>
  </si>
  <si>
    <t>Izvor</t>
  </si>
  <si>
    <t>Aktivnost/Projekt</t>
  </si>
  <si>
    <t>Funkcijska</t>
  </si>
  <si>
    <t>Program 02: Program političkih stranaka</t>
  </si>
  <si>
    <t>Program 03: Zaštita prava nacionalnih manjina</t>
  </si>
  <si>
    <t>Program 04: Razvoj civilnog društva</t>
  </si>
  <si>
    <t xml:space="preserve">A.        </t>
  </si>
  <si>
    <t>RAČUN PRIHODA I RASHODA</t>
  </si>
  <si>
    <t>Broj konta</t>
  </si>
  <si>
    <t>RAZLIKA - MANJAK / VIŠAK</t>
  </si>
  <si>
    <t>37</t>
  </si>
  <si>
    <t>A200040102</t>
  </si>
  <si>
    <t>0911</t>
  </si>
  <si>
    <t>K200060101</t>
  </si>
  <si>
    <t>0860</t>
  </si>
  <si>
    <t xml:space="preserve">Aktivnost 01: </t>
  </si>
  <si>
    <t>Aktivnost 02: Financiranje dječjeg vrtića</t>
  </si>
  <si>
    <t>Program 01: Organizacija, rekreacija i sportske aktivnosti</t>
  </si>
  <si>
    <t>Program 01:  Predškolsko, osnovnoškolsko i srednjoškolsko obrazovanje</t>
  </si>
  <si>
    <t>Kapitalni projekt 03: Izgradnja vodovoda Vrbnik</t>
  </si>
  <si>
    <t>K200030203</t>
  </si>
  <si>
    <t xml:space="preserve">Aktivnost 01:  Jednokratna naknada </t>
  </si>
  <si>
    <t>K200050102</t>
  </si>
  <si>
    <t>OPĆINA BISKUPIJA</t>
  </si>
  <si>
    <t>Kapitalni projekt 01: Izgradnja i opremanje reciklažnog dvorišta za građev.otpad</t>
  </si>
  <si>
    <t>Humanitarna djelatnost Crvenog križa                                                                    i ostalih humanitarnih organizacija</t>
  </si>
  <si>
    <t>A. SAŽETAK RAČUNA PRIHODA I RASHODA</t>
  </si>
  <si>
    <t>B. SAŽETAK RAČUNA FINANCIRANJA</t>
  </si>
  <si>
    <t>C. PRENESENI VIŠAK ILI PRENESENI MANJAK I VIŠEGODIŠNJI PLAN URAVNOTEŽENJA</t>
  </si>
  <si>
    <t>VIŠAK/MANJAK+NETO FINANCIRANJE</t>
  </si>
  <si>
    <t>Ukupan donos viška/manjka iz prethodnih godina</t>
  </si>
  <si>
    <t>Višak/manjak iz prethodnih godina koji će se rasporediti/pokriti</t>
  </si>
  <si>
    <t>NETO FINANCIRANJE</t>
  </si>
  <si>
    <t>Konto/</t>
  </si>
  <si>
    <t>skupina</t>
  </si>
  <si>
    <t>B.       RAČUN  FINANCIRANJA</t>
  </si>
  <si>
    <t>Program 01: Organiziranje i provođenje civilne zaštite</t>
  </si>
  <si>
    <t>Aktivost 03: HGSS</t>
  </si>
  <si>
    <t xml:space="preserve">Aktivnost 02:    Civilna zaštita </t>
  </si>
  <si>
    <t>EUR</t>
  </si>
  <si>
    <t xml:space="preserve">  </t>
  </si>
  <si>
    <t>UKUPNI RASHODI</t>
  </si>
  <si>
    <t>01  Opće javne usluge</t>
  </si>
  <si>
    <t>011 Izvršna i zakonodavna tijela, financijski i fiskalni poslovi, vanjski poslovi</t>
  </si>
  <si>
    <t>03  Javni red i sigurnost</t>
  </si>
  <si>
    <t>032 Usluge protupožarne zaštite</t>
  </si>
  <si>
    <t>04  Ekonomski poslovi</t>
  </si>
  <si>
    <t>044 Rudarstvo, proizvodnja i građevinarstvo</t>
  </si>
  <si>
    <t>05  Zaštita okoliša</t>
  </si>
  <si>
    <t>051 Gospodarenje otpadom</t>
  </si>
  <si>
    <t>06  Unapređenje stanovanja i zajednice</t>
  </si>
  <si>
    <t>061 Razvoj stanovanja</t>
  </si>
  <si>
    <t>064 Ulična rasvjeta</t>
  </si>
  <si>
    <t>07  Zdravstvo</t>
  </si>
  <si>
    <t>074 Službe javnog zdravstva</t>
  </si>
  <si>
    <t>08  Rekreacija, kultura i religija</t>
  </si>
  <si>
    <t>081 Službe rekreacije i sporta</t>
  </si>
  <si>
    <t>084 Religije i druge službe zajednice</t>
  </si>
  <si>
    <t>09  Obrazovanje</t>
  </si>
  <si>
    <t>092 Srednjoškolsko obrazovanje</t>
  </si>
  <si>
    <t>096 Dodatne usluge u obrazovanju</t>
  </si>
  <si>
    <t>10  Socijalna zaštita</t>
  </si>
  <si>
    <t>104 Obitelj i djeca</t>
  </si>
  <si>
    <t>107 Socijalna pomoć stanovništvu koje nije obuhvaćeno redovnim socijalnim programima</t>
  </si>
  <si>
    <t>109 Aktivnosti socijalne zaštite koje nisu drugdje svrstane</t>
  </si>
  <si>
    <t xml:space="preserve">    RASHODI PREMA FUNKCIJSKOJ KLASIFIKACIJI</t>
  </si>
  <si>
    <t>082 Službe kulture</t>
  </si>
  <si>
    <t>086 Rashodi za rekreaciju, kulturu i religiju koji nisu drugdje svrstani</t>
  </si>
  <si>
    <t>091 Predškolsko i osnovno obrazovanje</t>
  </si>
  <si>
    <t>U Proračunu se utvrđuju sredstva za proračunsku zalihu u iznosu od 2.000 EUR.</t>
  </si>
  <si>
    <t xml:space="preserve">PRIHODI UKUPNO  </t>
  </si>
  <si>
    <t xml:space="preserve">Prihodi poslovanja  </t>
  </si>
  <si>
    <t xml:space="preserve">Prihodi od prodaje nefinancijske imovine  </t>
  </si>
  <si>
    <t xml:space="preserve">RASHODI UKUPNO </t>
  </si>
  <si>
    <t xml:space="preserve">Rashodi poslovanja </t>
  </si>
  <si>
    <t xml:space="preserve">Rashodi za nabavu nefinancijske imovine  </t>
  </si>
  <si>
    <t>611</t>
  </si>
  <si>
    <t>Porez i prirez na dohodak</t>
  </si>
  <si>
    <t>6111</t>
  </si>
  <si>
    <t>613</t>
  </si>
  <si>
    <t>Porez na imovnu</t>
  </si>
  <si>
    <t>6134</t>
  </si>
  <si>
    <t>Povremeni porezi na imovinu</t>
  </si>
  <si>
    <t>614</t>
  </si>
  <si>
    <t>Porezi na robu i usluge</t>
  </si>
  <si>
    <t>6142</t>
  </si>
  <si>
    <t>Porez na promet</t>
  </si>
  <si>
    <t>633</t>
  </si>
  <si>
    <t>Pomoći iz proračuna</t>
  </si>
  <si>
    <t>6331</t>
  </si>
  <si>
    <t>Tekuće pomoći iz proračuna</t>
  </si>
  <si>
    <t>6332</t>
  </si>
  <si>
    <t>Kapitalne pomoći iz proračuna</t>
  </si>
  <si>
    <t>642</t>
  </si>
  <si>
    <t>Prihodi od nefinancijske imovine</t>
  </si>
  <si>
    <t>6422</t>
  </si>
  <si>
    <t>Prihodi od zakupa i iznajmiljivanja imovine</t>
  </si>
  <si>
    <t>6423</t>
  </si>
  <si>
    <t>Naknada za korištenje nefinancijske imovine</t>
  </si>
  <si>
    <t>6429</t>
  </si>
  <si>
    <t>Ostali prihodi od nefinancijske imovine</t>
  </si>
  <si>
    <t>651</t>
  </si>
  <si>
    <t>Upravne i administrativne pristojbe</t>
  </si>
  <si>
    <t>6512</t>
  </si>
  <si>
    <t>Županijske, gradske i općinske pristojbe i naknade</t>
  </si>
  <si>
    <t>652</t>
  </si>
  <si>
    <t>Prihodi po posebnim propisima</t>
  </si>
  <si>
    <t>6522</t>
  </si>
  <si>
    <t>Prihodi od vodnog gospodarstva</t>
  </si>
  <si>
    <t>6526</t>
  </si>
  <si>
    <t>Ostali nespomenuti prihodi</t>
  </si>
  <si>
    <t>653</t>
  </si>
  <si>
    <t>Komunalni doprinosi i naknade</t>
  </si>
  <si>
    <t>6531</t>
  </si>
  <si>
    <t xml:space="preserve">Komunalni doprinosi  </t>
  </si>
  <si>
    <t>6532</t>
  </si>
  <si>
    <t>Komunalne naknade</t>
  </si>
  <si>
    <t>663</t>
  </si>
  <si>
    <t>Donacije od pravnih i fizičkih osoba izvan općeg proračuna</t>
  </si>
  <si>
    <t>6631</t>
  </si>
  <si>
    <t>6632</t>
  </si>
  <si>
    <t>Tekuće donacije</t>
  </si>
  <si>
    <t>Kapitalne donacije</t>
  </si>
  <si>
    <t>681</t>
  </si>
  <si>
    <t>Kazne i upravne mjere</t>
  </si>
  <si>
    <t>6819</t>
  </si>
  <si>
    <t>Ostale kazne</t>
  </si>
  <si>
    <t>683</t>
  </si>
  <si>
    <t>3831</t>
  </si>
  <si>
    <t xml:space="preserve">Ostali prihodi  </t>
  </si>
  <si>
    <t>6831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</si>
  <si>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</si>
  <si>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</si>
  <si>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</si>
  <si>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</si>
  <si>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</si>
  <si>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</si>
  <si>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</si>
  <si>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</si>
  <si>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</si>
  <si>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</si>
  <si>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obavezno zdravstveno osiguranje</t>
  </si>
  <si>
    <t>321</t>
  </si>
  <si>
    <t>Naknade troškova zaposlenima</t>
  </si>
  <si>
    <t>3211</t>
  </si>
  <si>
    <t>3212</t>
  </si>
  <si>
    <t>3213</t>
  </si>
  <si>
    <t>Službena putovanja</t>
  </si>
  <si>
    <t>Naknada za prijevoz, rad na terenu i odvojeni život</t>
  </si>
  <si>
    <t>Stručno usavršavanje zaposlenika</t>
  </si>
  <si>
    <t>322</t>
  </si>
  <si>
    <t>Rashodi za materijal i energiju</t>
  </si>
  <si>
    <t>3221</t>
  </si>
  <si>
    <t>3223</t>
  </si>
  <si>
    <t>3224</t>
  </si>
  <si>
    <t>3225</t>
  </si>
  <si>
    <t>Uredski materijal i ostali materijalni rashodi</t>
  </si>
  <si>
    <t>Energija</t>
  </si>
  <si>
    <t>Materijal i dijelovi za tekuće investicijsko održavanje</t>
  </si>
  <si>
    <t>Sitan inventar i auto gume</t>
  </si>
  <si>
    <t>323</t>
  </si>
  <si>
    <t>Rashodi za usluge</t>
  </si>
  <si>
    <t>3231</t>
  </si>
  <si>
    <t>3232</t>
  </si>
  <si>
    <t>3233</t>
  </si>
  <si>
    <t>3234</t>
  </si>
  <si>
    <t>3236</t>
  </si>
  <si>
    <t>3237</t>
  </si>
  <si>
    <t>3238</t>
  </si>
  <si>
    <t>3239</t>
  </si>
  <si>
    <t>Usluge telefona, pošte i prijevoza</t>
  </si>
  <si>
    <t>Ostale usluge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</si>
  <si>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</si>
  <si>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</si>
  <si>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</si>
  <si>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</si>
  <si>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</si>
  <si>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 xml:space="preserve">Ostale usluge  </t>
  </si>
  <si>
    <t>329</t>
  </si>
  <si>
    <t>Ostali nespomenuti rashodi</t>
  </si>
  <si>
    <t>3291</t>
  </si>
  <si>
    <t>3292</t>
  </si>
  <si>
    <t>3293</t>
  </si>
  <si>
    <t>3294</t>
  </si>
  <si>
    <t>3295</t>
  </si>
  <si>
    <t>3299</t>
  </si>
  <si>
    <t>Naknade za rad predstavničkih i izvršnih tijela</t>
  </si>
  <si>
    <t>Premije osiguranja</t>
  </si>
  <si>
    <t>Reprezentacija</t>
  </si>
  <si>
    <t>Članarine</t>
  </si>
  <si>
    <t>Pristojbe i naknade</t>
  </si>
  <si>
    <t>Ostali nespomenuti rashodi poslovanja</t>
  </si>
  <si>
    <t>343</t>
  </si>
  <si>
    <t>Ostali financijski rashodi</t>
  </si>
  <si>
    <t>3431</t>
  </si>
  <si>
    <t>Bankarske usluge i usluge platnog prometa</t>
  </si>
  <si>
    <t>372</t>
  </si>
  <si>
    <t>Ostale naknade kućanstvima i građanima</t>
  </si>
  <si>
    <t>3721</t>
  </si>
  <si>
    <t>Naknade građanima i kućanstvima u novcu</t>
  </si>
  <si>
    <t>3722</t>
  </si>
  <si>
    <t>Naknade građanima i kućanstvima u naravi</t>
  </si>
  <si>
    <t>381</t>
  </si>
  <si>
    <t>3811</t>
  </si>
  <si>
    <t>Tekuće donacije u novcu</t>
  </si>
  <si>
    <t>3812</t>
  </si>
  <si>
    <t>Tekuće donacije u naravi</t>
  </si>
  <si>
    <t>383</t>
  </si>
  <si>
    <t>Kazne, penali i naknade štete</t>
  </si>
  <si>
    <t>Naknade štete pravnim i fizičkim osobama</t>
  </si>
  <si>
    <t>386</t>
  </si>
  <si>
    <t xml:space="preserve">Kapitalne pomoći  </t>
  </si>
  <si>
    <t>3861</t>
  </si>
  <si>
    <t>Kapitalne pomoći trgovačkim društvima u javnom sektoru</t>
  </si>
  <si>
    <t>421</t>
  </si>
  <si>
    <t>Građevinski objekti</t>
  </si>
  <si>
    <t>4212</t>
  </si>
  <si>
    <t>4213</t>
  </si>
  <si>
    <t>4214</t>
  </si>
  <si>
    <t>Poslovni objekti</t>
  </si>
  <si>
    <t>Ceste, željeznice i ostali prometni objekti</t>
  </si>
  <si>
    <t>Ostali građevinski objekti</t>
  </si>
  <si>
    <t>422</t>
  </si>
  <si>
    <t>Postrojenja i oprema</t>
  </si>
  <si>
    <t>426</t>
  </si>
  <si>
    <t>Nematerijalna proizvedena imovine</t>
  </si>
  <si>
    <t>4264</t>
  </si>
  <si>
    <t>Ostala nematerijalna proizvedena imovina</t>
  </si>
  <si>
    <t>6341</t>
  </si>
  <si>
    <t>Tekuće pomoći od izvanproračunskih korisnika</t>
  </si>
  <si>
    <t>634</t>
  </si>
  <si>
    <t>Pomoći od izvanproračunskih korisnika</t>
  </si>
  <si>
    <t>352</t>
  </si>
  <si>
    <t>3523</t>
  </si>
  <si>
    <t>Subvencije poljoprivrednicima i obrtnicima</t>
  </si>
  <si>
    <t>3235</t>
  </si>
  <si>
    <t>Zakupnine i najamnine</t>
  </si>
  <si>
    <t>T200010101</t>
  </si>
  <si>
    <t>Tekući projekt 01: Nabava uredske opreme</t>
  </si>
  <si>
    <t>K200010103</t>
  </si>
  <si>
    <t>K200030202</t>
  </si>
  <si>
    <t xml:space="preserve">Kapitalni projekt 02: Izgradnja tržnice  </t>
  </si>
  <si>
    <t>Kapitalni projekt 01: Izgradnja igrališta na području općine Biskupija</t>
  </si>
  <si>
    <t>Kapitalne pomoći</t>
  </si>
  <si>
    <t>K200060102</t>
  </si>
  <si>
    <t>Tekući projekt 01: Sufinanciranje provedbe edukativnih aktivnosti</t>
  </si>
  <si>
    <t>T200040101</t>
  </si>
  <si>
    <t>31</t>
  </si>
  <si>
    <t>K200030104</t>
  </si>
  <si>
    <t>Kapitalni projekt 04: Izgradnja javne rasvjete</t>
  </si>
  <si>
    <t>4221</t>
  </si>
  <si>
    <t>Uredska oprema i namještaj</t>
  </si>
  <si>
    <t>Proračun Općine Biskupija za 2025. godinu sastoji se od:</t>
  </si>
  <si>
    <t>Prihodi i rashodi, te primici i izdaci po ekonomskoj klasifikaciji utvrđuju se u Računu prihoda i rashoda i Računu financiranja za 2025. godinu, kako slijedi:</t>
  </si>
  <si>
    <t>Proračun za 2025.</t>
  </si>
  <si>
    <t>Posebni dio Proračuna za 2025. godinu sastoji se od plana rashoda i izdataka, raspoređenih u programe, koji se sastoje od aktivnosti i projekata, kako slijedi:</t>
  </si>
  <si>
    <t>Kapitalni projekt 01: Izrada izmjena i dopuna Prostornog plana</t>
  </si>
  <si>
    <t>K200010101</t>
  </si>
  <si>
    <t>Kapitalni projekt 02: Izrada projektne dokumentacije Škola Biskupija</t>
  </si>
  <si>
    <t>Kapitalni projekt 01: Pojačano održavanje Doma Biskupija - IV. faza</t>
  </si>
  <si>
    <t>Kapitalni projekt 02: Pojačano održavanje Omladinskog Doma Vrbnik</t>
  </si>
  <si>
    <t>Kapitalni projekt 03: Kapitalne pomoći trgovačkim društvima u jav.sek.</t>
  </si>
  <si>
    <t>Kapitalni projekt 01: Pojačano održavnje sportske dvorane Zvjerinac</t>
  </si>
  <si>
    <t>Proračun Općine Biskupija za 2025. i projekcije za 2026. i 2027. godinu stupaju na snagu prvog dana od dana objave u Službenom vjesniku Šibensko-kninske županije.</t>
  </si>
  <si>
    <t>Prihodi od upravnih i administativnih pristojbi, pristojbi po posebnim propisima i naknada</t>
  </si>
  <si>
    <t>ZA  2025. GODINU</t>
  </si>
  <si>
    <t>Subvencije trgovačkim društvima, zadrugama, poljoprivrednicima i obrtnicima izvan javnog sektora</t>
  </si>
  <si>
    <t>I. Izmjene i dopune Proračuna za 2025.</t>
  </si>
  <si>
    <t>635</t>
  </si>
  <si>
    <t>6353</t>
  </si>
  <si>
    <t>Pomoći fiskalnog izravnanja</t>
  </si>
  <si>
    <t>6131</t>
  </si>
  <si>
    <t>Stalni porezi na nepokretnu imovinu</t>
  </si>
  <si>
    <t>34</t>
  </si>
  <si>
    <t>Kapitalni projekt 04: Izrada projektne dokumentacije - MFC</t>
  </si>
  <si>
    <t>-</t>
  </si>
  <si>
    <t>Aktivnost 03: Nabava vozila za potrebe dječjeg vrtića</t>
  </si>
  <si>
    <t>A200040103</t>
  </si>
  <si>
    <t>K200010104</t>
  </si>
  <si>
    <t>84</t>
  </si>
  <si>
    <t>Primici od zaduživanja</t>
  </si>
  <si>
    <t>54</t>
  </si>
  <si>
    <t>Izdaci za otplatu glavnice primljenih kredita i zajmova</t>
  </si>
  <si>
    <t>URBROJ: 2182-17-01-25-01</t>
  </si>
  <si>
    <t>KLASA: 400-01/25-01/10</t>
  </si>
  <si>
    <t>Orlić, 12.studenoga 2025. godine</t>
  </si>
  <si>
    <t>Predsjednik</t>
  </si>
  <si>
    <t>Dragan Vukmirović</t>
  </si>
  <si>
    <t>Temeljem odredbi članka 42. stavka 1. Zakona o proračunu (Narodne novine, br.144/21.)  Općinsko vijeće  Općine Biskupija dana 12.studenoga 2025.godine,</t>
  </si>
  <si>
    <t>usvajaju</t>
  </si>
  <si>
    <t xml:space="preserve"> I. IZMJENE I DOPUNE PRORAČUNA OPĆINE BISKUPIJA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</si>
</sst>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_-* #,##0\ _k_n_-;\-* #,##0\ _k_n_-;_-* &quot;-&quot;??\ _k_n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24">
    <xf numFmtId="0" fontId="0" fillId="0" borderId="0" xfId="0"/>
    <xf numFmtId="49" fontId="0" fillId="0" borderId="0" xfId="0" applyNumberFormat="1"/>
    <xf numFmtId="49" fontId="7" fillId="0" borderId="0" xfId="0" applyNumberFormat="1" applyFont="1"/>
    <xf numFmtId="49" fontId="5" fillId="0" borderId="0" xfId="0" applyNumberFormat="1" applyFont="1"/>
    <xf numFmtId="49" fontId="9" fillId="0" borderId="0" xfId="0" applyNumberFormat="1" applyFont="1" applyAlignment="1">
      <alignment horizontal="left"/>
    </xf>
    <xf numFmtId="49" fontId="7" fillId="0" borderId="6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10" fillId="6" borderId="15" xfId="0" applyNumberFormat="1" applyFont="1" applyFill="1" applyBorder="1" applyAlignment="1">
      <alignment vertical="center"/>
    </xf>
    <xf numFmtId="49" fontId="13" fillId="6" borderId="15" xfId="0" applyNumberFormat="1" applyFont="1" applyFill="1" applyBorder="1" applyAlignment="1">
      <alignment vertical="center"/>
    </xf>
    <xf numFmtId="49" fontId="12" fillId="3" borderId="2" xfId="0" applyNumberFormat="1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1" fillId="2" borderId="2" xfId="0" applyNumberFormat="1" applyFont="1" applyFill="1" applyBorder="1" applyAlignment="1">
      <alignment vertical="center"/>
    </xf>
    <xf numFmtId="49" fontId="11" fillId="2" borderId="13" xfId="0" applyNumberFormat="1" applyFont="1" applyFill="1" applyBorder="1" applyAlignment="1">
      <alignment vertical="center"/>
    </xf>
    <xf numFmtId="49" fontId="14" fillId="2" borderId="11" xfId="0" applyNumberFormat="1" applyFont="1" applyFill="1" applyBorder="1" applyAlignment="1">
      <alignment vertical="center"/>
    </xf>
    <xf numFmtId="49" fontId="14" fillId="2" borderId="14" xfId="0" applyNumberFormat="1" applyFont="1" applyFill="1" applyBorder="1" applyAlignment="1">
      <alignment vertical="center"/>
    </xf>
    <xf numFmtId="49" fontId="14" fillId="6" borderId="8" xfId="0" applyNumberFormat="1" applyFont="1" applyFill="1" applyBorder="1" applyAlignment="1">
      <alignment vertical="center"/>
    </xf>
    <xf numFmtId="49" fontId="14" fillId="6" borderId="15" xfId="0" applyNumberFormat="1" applyFont="1" applyFill="1" applyBorder="1" applyAlignment="1">
      <alignment vertical="center"/>
    </xf>
    <xf numFmtId="49" fontId="15" fillId="6" borderId="15" xfId="0" applyNumberFormat="1" applyFont="1" applyFill="1" applyBorder="1" applyAlignment="1">
      <alignment vertical="center"/>
    </xf>
    <xf numFmtId="49" fontId="16" fillId="6" borderId="15" xfId="0" applyNumberFormat="1" applyFont="1" applyFill="1" applyBorder="1" applyAlignment="1">
      <alignment vertical="center"/>
    </xf>
    <xf numFmtId="49" fontId="15" fillId="6" borderId="8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18" fillId="0" borderId="0" xfId="2" applyFont="1"/>
    <xf numFmtId="49" fontId="14" fillId="9" borderId="13" xfId="0" applyNumberFormat="1" applyFont="1" applyFill="1" applyBorder="1" applyAlignment="1">
      <alignment vertical="center"/>
    </xf>
    <xf numFmtId="49" fontId="14" fillId="9" borderId="6" xfId="0" applyNumberFormat="1" applyFont="1" applyFill="1" applyBorder="1" applyAlignment="1">
      <alignment vertical="center"/>
    </xf>
    <xf numFmtId="49" fontId="14" fillId="12" borderId="14" xfId="0" applyNumberFormat="1" applyFont="1" applyFill="1" applyBorder="1" applyAlignment="1">
      <alignment vertical="center"/>
    </xf>
    <xf numFmtId="49" fontId="14" fillId="12" borderId="15" xfId="0" applyNumberFormat="1" applyFont="1" applyFill="1" applyBorder="1" applyAlignment="1">
      <alignment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10" fillId="6" borderId="8" xfId="0" applyNumberFormat="1" applyFont="1" applyFill="1" applyBorder="1" applyAlignment="1">
      <alignment horizontal="center" vertical="center"/>
    </xf>
    <xf numFmtId="49" fontId="10" fillId="6" borderId="15" xfId="0" applyNumberFormat="1" applyFont="1" applyFill="1" applyBorder="1" applyAlignment="1">
      <alignment horizontal="center" vertical="center"/>
    </xf>
    <xf numFmtId="49" fontId="14" fillId="8" borderId="15" xfId="0" applyNumberFormat="1" applyFont="1" applyFill="1" applyBorder="1" applyAlignment="1">
      <alignment horizontal="center" vertical="center"/>
    </xf>
    <xf numFmtId="49" fontId="14" fillId="12" borderId="14" xfId="0" applyNumberFormat="1" applyFont="1" applyFill="1" applyBorder="1" applyAlignment="1">
      <alignment horizontal="center" vertical="center"/>
    </xf>
    <xf numFmtId="49" fontId="14" fillId="12" borderId="1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vertical="center"/>
    </xf>
    <xf numFmtId="49" fontId="14" fillId="2" borderId="12" xfId="0" applyNumberFormat="1" applyFont="1" applyFill="1" applyBorder="1" applyAlignment="1">
      <alignment vertical="center"/>
    </xf>
    <xf numFmtId="49" fontId="11" fillId="2" borderId="11" xfId="0" applyNumberFormat="1" applyFont="1" applyFill="1" applyBorder="1" applyAlignment="1">
      <alignment vertical="center"/>
    </xf>
    <xf numFmtId="49" fontId="14" fillId="11" borderId="4" xfId="0" applyNumberFormat="1" applyFont="1" applyFill="1" applyBorder="1" applyAlignment="1">
      <alignment vertical="center"/>
    </xf>
    <xf numFmtId="49" fontId="14" fillId="9" borderId="1" xfId="0" applyNumberFormat="1" applyFont="1" applyFill="1" applyBorder="1" applyAlignment="1">
      <alignment vertical="center"/>
    </xf>
    <xf numFmtId="49" fontId="14" fillId="9" borderId="10" xfId="0" applyNumberFormat="1" applyFont="1" applyFill="1" applyBorder="1" applyAlignment="1">
      <alignment vertical="center"/>
    </xf>
    <xf numFmtId="49" fontId="14" fillId="9" borderId="5" xfId="0" applyNumberFormat="1" applyFont="1" applyFill="1" applyBorder="1" applyAlignment="1">
      <alignment vertical="center"/>
    </xf>
    <xf numFmtId="49" fontId="14" fillId="9" borderId="7" xfId="0" applyNumberFormat="1" applyFont="1" applyFill="1" applyBorder="1" applyAlignment="1">
      <alignment vertical="center"/>
    </xf>
    <xf numFmtId="49" fontId="14" fillId="8" borderId="4" xfId="0" applyNumberFormat="1" applyFont="1" applyFill="1" applyBorder="1" applyAlignment="1">
      <alignment vertical="center"/>
    </xf>
    <xf numFmtId="49" fontId="14" fillId="8" borderId="8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vertical="center"/>
    </xf>
    <xf numFmtId="49" fontId="7" fillId="5" borderId="15" xfId="0" applyNumberFormat="1" applyFont="1" applyFill="1" applyBorder="1" applyAlignment="1">
      <alignment vertical="center"/>
    </xf>
    <xf numFmtId="49" fontId="7" fillId="5" borderId="9" xfId="0" applyNumberFormat="1" applyFont="1" applyFill="1" applyBorder="1" applyAlignment="1">
      <alignment vertical="center"/>
    </xf>
    <xf numFmtId="49" fontId="14" fillId="12" borderId="4" xfId="0" applyNumberFormat="1" applyFont="1" applyFill="1" applyBorder="1" applyAlignment="1">
      <alignment vertical="center"/>
    </xf>
    <xf numFmtId="49" fontId="14" fillId="12" borderId="8" xfId="0" applyNumberFormat="1" applyFont="1" applyFill="1" applyBorder="1" applyAlignment="1">
      <alignment horizontal="center" vertical="center"/>
    </xf>
    <xf numFmtId="49" fontId="14" fillId="12" borderId="9" xfId="0" applyNumberFormat="1" applyFont="1" applyFill="1" applyBorder="1" applyAlignment="1">
      <alignment vertical="center"/>
    </xf>
    <xf numFmtId="49" fontId="19" fillId="12" borderId="5" xfId="0" applyNumberFormat="1" applyFont="1" applyFill="1" applyBorder="1" applyAlignment="1">
      <alignment vertical="center"/>
    </xf>
    <xf numFmtId="49" fontId="14" fillId="7" borderId="15" xfId="0" applyNumberFormat="1" applyFont="1" applyFill="1" applyBorder="1" applyAlignment="1">
      <alignment horizontal="center" vertical="center"/>
    </xf>
    <xf numFmtId="49" fontId="14" fillId="7" borderId="15" xfId="0" applyNumberFormat="1" applyFont="1" applyFill="1" applyBorder="1" applyAlignment="1">
      <alignment vertical="center"/>
    </xf>
    <xf numFmtId="49" fontId="14" fillId="7" borderId="9" xfId="0" applyNumberFormat="1" applyFont="1" applyFill="1" applyBorder="1" applyAlignment="1">
      <alignment vertical="center"/>
    </xf>
    <xf numFmtId="49" fontId="14" fillId="7" borderId="13" xfId="0" applyNumberFormat="1" applyFont="1" applyFill="1" applyBorder="1" applyAlignment="1">
      <alignment vertical="center"/>
    </xf>
    <xf numFmtId="49" fontId="14" fillId="7" borderId="14" xfId="0" applyNumberFormat="1" applyFont="1" applyFill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5" borderId="15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14" fillId="7" borderId="4" xfId="0" applyNumberFormat="1" applyFont="1" applyFill="1" applyBorder="1" applyAlignment="1">
      <alignment vertical="center"/>
    </xf>
    <xf numFmtId="49" fontId="7" fillId="5" borderId="8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49" fontId="14" fillId="13" borderId="4" xfId="0" applyNumberFormat="1" applyFont="1" applyFill="1" applyBorder="1" applyAlignment="1">
      <alignment vertical="center"/>
    </xf>
    <xf numFmtId="49" fontId="14" fillId="13" borderId="8" xfId="0" applyNumberFormat="1" applyFont="1" applyFill="1" applyBorder="1" applyAlignment="1">
      <alignment horizontal="center" vertical="center"/>
    </xf>
    <xf numFmtId="49" fontId="14" fillId="13" borderId="15" xfId="0" applyNumberFormat="1" applyFont="1" applyFill="1" applyBorder="1" applyAlignment="1">
      <alignment horizontal="center" vertical="center"/>
    </xf>
    <xf numFmtId="49" fontId="14" fillId="13" borderId="15" xfId="0" applyNumberFormat="1" applyFont="1" applyFill="1" applyBorder="1" applyAlignment="1">
      <alignment vertical="center"/>
    </xf>
    <xf numFmtId="49" fontId="14" fillId="13" borderId="9" xfId="0" applyNumberFormat="1" applyFont="1" applyFill="1" applyBorder="1" applyAlignment="1">
      <alignment vertical="center"/>
    </xf>
    <xf numFmtId="49" fontId="14" fillId="10" borderId="15" xfId="0" applyNumberFormat="1" applyFont="1" applyFill="1" applyBorder="1" applyAlignment="1">
      <alignment horizontal="center" vertical="center"/>
    </xf>
    <xf numFmtId="49" fontId="14" fillId="10" borderId="15" xfId="0" applyNumberFormat="1" applyFont="1" applyFill="1" applyBorder="1" applyAlignment="1">
      <alignment vertical="center"/>
    </xf>
    <xf numFmtId="49" fontId="14" fillId="10" borderId="9" xfId="0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9" fontId="14" fillId="12" borderId="12" xfId="0" applyNumberFormat="1" applyFont="1" applyFill="1" applyBorder="1" applyAlignment="1">
      <alignment vertical="center"/>
    </xf>
    <xf numFmtId="49" fontId="14" fillId="10" borderId="4" xfId="0" applyNumberFormat="1" applyFont="1" applyFill="1" applyBorder="1" applyAlignment="1">
      <alignment vertical="center"/>
    </xf>
    <xf numFmtId="49" fontId="14" fillId="12" borderId="5" xfId="0" applyNumberFormat="1" applyFont="1" applyFill="1" applyBorder="1" applyAlignment="1">
      <alignment vertical="center"/>
    </xf>
    <xf numFmtId="49" fontId="14" fillId="8" borderId="9" xfId="0" applyNumberFormat="1" applyFont="1" applyFill="1" applyBorder="1" applyAlignment="1">
      <alignment horizontal="center" vertical="center"/>
    </xf>
    <xf numFmtId="49" fontId="14" fillId="7" borderId="3" xfId="0" applyNumberFormat="1" applyFont="1" applyFill="1" applyBorder="1" applyAlignment="1">
      <alignment horizontal="center" vertical="center"/>
    </xf>
    <xf numFmtId="49" fontId="14" fillId="7" borderId="8" xfId="0" applyNumberFormat="1" applyFont="1" applyFill="1" applyBorder="1" applyAlignment="1">
      <alignment horizontal="center" vertical="center"/>
    </xf>
    <xf numFmtId="49" fontId="14" fillId="10" borderId="8" xfId="0" applyNumberFormat="1" applyFont="1" applyFill="1" applyBorder="1" applyAlignment="1">
      <alignment horizontal="center" vertical="center"/>
    </xf>
    <xf numFmtId="49" fontId="14" fillId="12" borderId="11" xfId="0" applyNumberFormat="1" applyFont="1" applyFill="1" applyBorder="1" applyAlignment="1">
      <alignment horizontal="center" vertical="center"/>
    </xf>
    <xf numFmtId="49" fontId="19" fillId="12" borderId="4" xfId="0" applyNumberFormat="1" applyFont="1" applyFill="1" applyBorder="1" applyAlignment="1">
      <alignment vertical="center"/>
    </xf>
    <xf numFmtId="49" fontId="14" fillId="7" borderId="12" xfId="0" applyNumberFormat="1" applyFont="1" applyFill="1" applyBorder="1" applyAlignment="1">
      <alignment horizontal="center" vertical="center"/>
    </xf>
    <xf numFmtId="49" fontId="14" fillId="12" borderId="4" xfId="0" applyNumberFormat="1" applyFont="1" applyFill="1" applyBorder="1" applyAlignment="1">
      <alignment horizontal="left" vertical="center"/>
    </xf>
    <xf numFmtId="49" fontId="10" fillId="8" borderId="14" xfId="0" applyNumberFormat="1" applyFont="1" applyFill="1" applyBorder="1" applyAlignment="1">
      <alignment vertical="center"/>
    </xf>
    <xf numFmtId="49" fontId="14" fillId="8" borderId="5" xfId="0" applyNumberFormat="1" applyFont="1" applyFill="1" applyBorder="1" applyAlignment="1">
      <alignment vertical="center"/>
    </xf>
    <xf numFmtId="49" fontId="14" fillId="9" borderId="14" xfId="0" applyNumberFormat="1" applyFont="1" applyFill="1" applyBorder="1" applyAlignment="1">
      <alignment vertical="center"/>
    </xf>
    <xf numFmtId="49" fontId="10" fillId="9" borderId="14" xfId="0" applyNumberFormat="1" applyFont="1" applyFill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vertical="center"/>
    </xf>
    <xf numFmtId="49" fontId="14" fillId="11" borderId="9" xfId="0" applyNumberFormat="1" applyFont="1" applyFill="1" applyBorder="1" applyAlignment="1">
      <alignment vertical="center"/>
    </xf>
    <xf numFmtId="49" fontId="7" fillId="0" borderId="7" xfId="0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vertical="center"/>
    </xf>
    <xf numFmtId="49" fontId="14" fillId="11" borderId="8" xfId="0" applyNumberFormat="1" applyFont="1" applyFill="1" applyBorder="1" applyAlignment="1">
      <alignment vertical="center"/>
    </xf>
    <xf numFmtId="164" fontId="14" fillId="11" borderId="8" xfId="1" applyNumberFormat="1" applyFont="1" applyFill="1" applyBorder="1" applyAlignment="1">
      <alignment vertical="center"/>
    </xf>
    <xf numFmtId="164" fontId="14" fillId="11" borderId="15" xfId="1" applyNumberFormat="1" applyFont="1" applyFill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14" fillId="2" borderId="14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49" fontId="14" fillId="11" borderId="8" xfId="0" applyNumberFormat="1" applyFont="1" applyFill="1" applyBorder="1" applyAlignment="1">
      <alignment horizontal="center" vertical="center"/>
    </xf>
    <xf numFmtId="49" fontId="14" fillId="11" borderId="15" xfId="0" applyNumberFormat="1" applyFont="1" applyFill="1" applyBorder="1" applyAlignment="1">
      <alignment horizontal="center" vertical="center"/>
    </xf>
    <xf numFmtId="49" fontId="14" fillId="11" borderId="9" xfId="0" applyNumberFormat="1" applyFont="1" applyFill="1" applyBorder="1" applyAlignment="1">
      <alignment horizontal="center" vertical="center"/>
    </xf>
    <xf numFmtId="43" fontId="14" fillId="11" borderId="15" xfId="1" applyFont="1" applyFill="1" applyBorder="1" applyAlignment="1">
      <alignment vertical="center"/>
    </xf>
    <xf numFmtId="49" fontId="14" fillId="11" borderId="11" xfId="0" applyNumberFormat="1" applyFont="1" applyFill="1" applyBorder="1" applyAlignment="1">
      <alignment horizontal="center" vertical="center"/>
    </xf>
    <xf numFmtId="49" fontId="14" fillId="11" borderId="14" xfId="0" applyNumberFormat="1" applyFont="1" applyFill="1" applyBorder="1" applyAlignment="1">
      <alignment horizontal="center" vertical="center"/>
    </xf>
    <xf numFmtId="49" fontId="14" fillId="11" borderId="12" xfId="0" applyNumberFormat="1" applyFont="1" applyFill="1" applyBorder="1" applyAlignment="1">
      <alignment horizontal="center" vertical="center"/>
    </xf>
    <xf numFmtId="49" fontId="14" fillId="11" borderId="5" xfId="0" applyNumberFormat="1" applyFont="1" applyFill="1" applyBorder="1" applyAlignment="1">
      <alignment vertical="center"/>
    </xf>
    <xf numFmtId="49" fontId="14" fillId="11" borderId="11" xfId="0" applyNumberFormat="1" applyFont="1" applyFill="1" applyBorder="1" applyAlignment="1">
      <alignment vertical="center"/>
    </xf>
    <xf numFmtId="49" fontId="14" fillId="11" borderId="12" xfId="0" applyNumberFormat="1" applyFont="1" applyFill="1" applyBorder="1" applyAlignment="1">
      <alignment vertical="center"/>
    </xf>
    <xf numFmtId="43" fontId="14" fillId="11" borderId="14" xfId="1" applyFont="1" applyFill="1" applyBorder="1" applyAlignment="1">
      <alignment vertical="center"/>
    </xf>
    <xf numFmtId="49" fontId="14" fillId="2" borderId="2" xfId="0" applyNumberFormat="1" applyFont="1" applyFill="1" applyBorder="1" applyAlignment="1">
      <alignment vertical="center"/>
    </xf>
    <xf numFmtId="49" fontId="14" fillId="2" borderId="13" xfId="0" applyNumberFormat="1" applyFont="1" applyFill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vertical="center"/>
    </xf>
    <xf numFmtId="49" fontId="14" fillId="2" borderId="8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11" fillId="2" borderId="14" xfId="0" applyNumberFormat="1" applyFont="1" applyFill="1" applyBorder="1" applyAlignment="1">
      <alignment vertical="center"/>
    </xf>
    <xf numFmtId="0" fontId="11" fillId="2" borderId="7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49" fontId="7" fillId="5" borderId="15" xfId="0" applyNumberFormat="1" applyFont="1" applyFill="1" applyBorder="1" applyAlignment="1">
      <alignment horizontal="left" vertical="center"/>
    </xf>
    <xf numFmtId="49" fontId="11" fillId="11" borderId="8" xfId="0" applyNumberFormat="1" applyFont="1" applyFill="1" applyBorder="1" applyAlignment="1">
      <alignment horizontal="center" vertical="center"/>
    </xf>
    <xf numFmtId="49" fontId="11" fillId="11" borderId="15" xfId="0" applyNumberFormat="1" applyFont="1" applyFill="1" applyBorder="1" applyAlignment="1">
      <alignment horizontal="center" vertical="center"/>
    </xf>
    <xf numFmtId="49" fontId="11" fillId="11" borderId="9" xfId="0" applyNumberFormat="1" applyFont="1" applyFill="1" applyBorder="1" applyAlignment="1">
      <alignment horizontal="center" vertical="center"/>
    </xf>
    <xf numFmtId="164" fontId="7" fillId="0" borderId="15" xfId="1" applyNumberFormat="1" applyFont="1" applyFill="1" applyBorder="1" applyAlignment="1">
      <alignment vertical="center"/>
    </xf>
    <xf numFmtId="164" fontId="14" fillId="11" borderId="15" xfId="1" applyNumberFormat="1" applyFont="1" applyFill="1" applyBorder="1" applyAlignment="1">
      <alignment horizontal="center" vertical="center"/>
    </xf>
    <xf numFmtId="49" fontId="15" fillId="0" borderId="9" xfId="0" applyNumberFormat="1" applyFont="1" applyBorder="1" applyAlignment="1">
      <alignment vertical="center"/>
    </xf>
    <xf numFmtId="49" fontId="15" fillId="0" borderId="15" xfId="0" applyNumberFormat="1" applyFont="1" applyBorder="1" applyAlignment="1">
      <alignment vertical="center"/>
    </xf>
    <xf numFmtId="49" fontId="15" fillId="0" borderId="8" xfId="0" applyNumberFormat="1" applyFont="1" applyBorder="1" applyAlignment="1">
      <alignment vertical="center"/>
    </xf>
    <xf numFmtId="49" fontId="14" fillId="2" borderId="9" xfId="0" applyNumberFormat="1" applyFont="1" applyFill="1" applyBorder="1" applyAlignment="1">
      <alignment vertical="center"/>
    </xf>
    <xf numFmtId="49" fontId="14" fillId="2" borderId="4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43" fontId="7" fillId="0" borderId="13" xfId="1" applyFont="1" applyBorder="1" applyAlignment="1">
      <alignment vertical="center"/>
    </xf>
    <xf numFmtId="49" fontId="7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4" fillId="12" borderId="13" xfId="0" applyNumberFormat="1" applyFont="1" applyFill="1" applyBorder="1" applyAlignment="1">
      <alignment vertical="center"/>
    </xf>
    <xf numFmtId="49" fontId="7" fillId="5" borderId="8" xfId="0" applyNumberFormat="1" applyFont="1" applyFill="1" applyBorder="1" applyAlignment="1">
      <alignment horizontal="left" vertical="center"/>
    </xf>
    <xf numFmtId="49" fontId="15" fillId="14" borderId="8" xfId="0" applyNumberFormat="1" applyFont="1" applyFill="1" applyBorder="1" applyAlignment="1">
      <alignment vertical="center"/>
    </xf>
    <xf numFmtId="49" fontId="15" fillId="14" borderId="15" xfId="0" applyNumberFormat="1" applyFont="1" applyFill="1" applyBorder="1" applyAlignment="1">
      <alignment vertical="center"/>
    </xf>
    <xf numFmtId="49" fontId="15" fillId="14" borderId="9" xfId="0" applyNumberFormat="1" applyFont="1" applyFill="1" applyBorder="1" applyAlignment="1">
      <alignment vertical="center"/>
    </xf>
    <xf numFmtId="49" fontId="15" fillId="14" borderId="4" xfId="0" applyNumberFormat="1" applyFont="1" applyFill="1" applyBorder="1" applyAlignment="1">
      <alignment vertical="center"/>
    </xf>
    <xf numFmtId="49" fontId="7" fillId="14" borderId="8" xfId="0" applyNumberFormat="1" applyFont="1" applyFill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/>
    </xf>
    <xf numFmtId="43" fontId="7" fillId="0" borderId="15" xfId="1" applyFont="1" applyBorder="1" applyAlignment="1">
      <alignment vertical="center"/>
    </xf>
    <xf numFmtId="49" fontId="14" fillId="0" borderId="6" xfId="0" applyNumberFormat="1" applyFont="1" applyBorder="1" applyAlignment="1">
      <alignment vertical="center"/>
    </xf>
    <xf numFmtId="164" fontId="14" fillId="0" borderId="0" xfId="1" applyNumberFormat="1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14" fillId="14" borderId="15" xfId="0" applyNumberFormat="1" applyFont="1" applyFill="1" applyBorder="1" applyAlignment="1">
      <alignment vertical="center"/>
    </xf>
    <xf numFmtId="49" fontId="14" fillId="0" borderId="13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2" borderId="6" xfId="0" applyNumberFormat="1" applyFont="1" applyFill="1" applyBorder="1" applyAlignment="1">
      <alignment vertical="center"/>
    </xf>
    <xf numFmtId="49" fontId="14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1" fillId="2" borderId="7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vertical="center"/>
    </xf>
    <xf numFmtId="164" fontId="7" fillId="0" borderId="4" xfId="1" applyNumberFormat="1" applyFont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64" fontId="11" fillId="0" borderId="1" xfId="1" applyNumberFormat="1" applyFont="1" applyBorder="1" applyAlignment="1">
      <alignment horizontal="center" vertical="center"/>
    </xf>
    <xf numFmtId="0" fontId="16" fillId="6" borderId="9" xfId="0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49" fontId="7" fillId="6" borderId="8" xfId="0" applyNumberFormat="1" applyFont="1" applyFill="1" applyBorder="1" applyAlignment="1">
      <alignment vertical="center"/>
    </xf>
    <xf numFmtId="49" fontId="14" fillId="6" borderId="8" xfId="0" applyNumberFormat="1" applyFont="1" applyFill="1" applyBorder="1" applyAlignment="1">
      <alignment horizontal="center" vertical="center"/>
    </xf>
    <xf numFmtId="49" fontId="14" fillId="6" borderId="15" xfId="0" applyNumberFormat="1" applyFont="1" applyFill="1" applyBorder="1" applyAlignment="1">
      <alignment horizontal="center" vertical="center"/>
    </xf>
    <xf numFmtId="49" fontId="10" fillId="6" borderId="9" xfId="0" applyNumberFormat="1" applyFont="1" applyFill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3" fontId="14" fillId="6" borderId="4" xfId="1" applyFont="1" applyFill="1" applyBorder="1" applyAlignment="1">
      <alignment horizontal="center" vertical="center"/>
    </xf>
    <xf numFmtId="43" fontId="11" fillId="6" borderId="4" xfId="1" applyFont="1" applyFill="1" applyBorder="1" applyAlignment="1">
      <alignment horizontal="center" vertical="center"/>
    </xf>
    <xf numFmtId="164" fontId="14" fillId="0" borderId="4" xfId="1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left" vertical="center"/>
    </xf>
    <xf numFmtId="164" fontId="11" fillId="0" borderId="4" xfId="1" applyNumberFormat="1" applyFont="1" applyFill="1" applyBorder="1" applyAlignment="1">
      <alignment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14" fillId="11" borderId="15" xfId="0" applyNumberFormat="1" applyFont="1" applyFill="1" applyBorder="1" applyAlignment="1">
      <alignment vertical="center"/>
    </xf>
    <xf numFmtId="164" fontId="8" fillId="0" borderId="10" xfId="1" applyNumberFormat="1" applyFont="1" applyBorder="1" applyAlignment="1">
      <alignment vertical="center"/>
    </xf>
    <xf numFmtId="49" fontId="12" fillId="3" borderId="3" xfId="0" applyNumberFormat="1" applyFont="1" applyFill="1" applyBorder="1" applyAlignment="1">
      <alignment vertical="center"/>
    </xf>
    <xf numFmtId="49" fontId="17" fillId="3" borderId="11" xfId="0" applyNumberFormat="1" applyFont="1" applyFill="1" applyBorder="1" applyAlignment="1">
      <alignment vertical="center"/>
    </xf>
    <xf numFmtId="49" fontId="17" fillId="3" borderId="12" xfId="0" applyNumberFormat="1" applyFont="1" applyFill="1" applyBorder="1" applyAlignment="1">
      <alignment vertical="center"/>
    </xf>
    <xf numFmtId="164" fontId="14" fillId="7" borderId="8" xfId="1" applyNumberFormat="1" applyFont="1" applyFill="1" applyBorder="1" applyAlignment="1">
      <alignment horizontal="center" vertical="center"/>
    </xf>
    <xf numFmtId="164" fontId="14" fillId="8" borderId="8" xfId="0" applyNumberFormat="1" applyFont="1" applyFill="1" applyBorder="1" applyAlignment="1">
      <alignment vertical="center"/>
    </xf>
    <xf numFmtId="164" fontId="14" fillId="13" borderId="11" xfId="0" applyNumberFormat="1" applyFont="1" applyFill="1" applyBorder="1" applyAlignment="1">
      <alignment vertical="center"/>
    </xf>
    <xf numFmtId="164" fontId="14" fillId="10" borderId="8" xfId="0" applyNumberFormat="1" applyFont="1" applyFill="1" applyBorder="1" applyAlignment="1">
      <alignment vertical="center"/>
    </xf>
    <xf numFmtId="164" fontId="14" fillId="12" borderId="8" xfId="1" applyNumberFormat="1" applyFont="1" applyFill="1" applyBorder="1" applyAlignment="1">
      <alignment vertical="center"/>
    </xf>
    <xf numFmtId="164" fontId="7" fillId="5" borderId="8" xfId="1" applyNumberFormat="1" applyFont="1" applyFill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6" xfId="1" applyNumberFormat="1" applyFont="1" applyBorder="1" applyAlignment="1">
      <alignment horizontal="center" vertical="center"/>
    </xf>
    <xf numFmtId="164" fontId="7" fillId="5" borderId="8" xfId="1" applyNumberFormat="1" applyFont="1" applyFill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164" fontId="14" fillId="13" borderId="8" xfId="0" applyNumberFormat="1" applyFont="1" applyFill="1" applyBorder="1" applyAlignment="1">
      <alignment vertical="center"/>
    </xf>
    <xf numFmtId="164" fontId="14" fillId="10" borderId="11" xfId="1" applyNumberFormat="1" applyFont="1" applyFill="1" applyBorder="1" applyAlignment="1">
      <alignment vertical="center"/>
    </xf>
    <xf numFmtId="164" fontId="14" fillId="12" borderId="2" xfId="1" applyNumberFormat="1" applyFont="1" applyFill="1" applyBorder="1" applyAlignment="1">
      <alignment vertical="center"/>
    </xf>
    <xf numFmtId="164" fontId="14" fillId="7" borderId="8" xfId="1" applyNumberFormat="1" applyFont="1" applyFill="1" applyBorder="1" applyAlignment="1">
      <alignment vertical="center"/>
    </xf>
    <xf numFmtId="164" fontId="7" fillId="5" borderId="11" xfId="1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14" fillId="10" borderId="8" xfId="1" applyNumberFormat="1" applyFont="1" applyFill="1" applyBorder="1" applyAlignment="1">
      <alignment horizontal="left" vertical="center"/>
    </xf>
    <xf numFmtId="164" fontId="14" fillId="7" borderId="8" xfId="1" applyNumberFormat="1" applyFont="1" applyFill="1" applyBorder="1" applyAlignment="1">
      <alignment horizontal="left" vertical="center"/>
    </xf>
    <xf numFmtId="164" fontId="7" fillId="5" borderId="6" xfId="1" applyNumberFormat="1" applyFont="1" applyFill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7" fillId="5" borderId="11" xfId="1" applyNumberFormat="1" applyFont="1" applyFill="1" applyBorder="1" applyAlignment="1">
      <alignment horizontal="left" vertical="center"/>
    </xf>
    <xf numFmtId="164" fontId="7" fillId="0" borderId="6" xfId="1" applyNumberFormat="1" applyFont="1" applyBorder="1" applyAlignment="1">
      <alignment horizontal="left" vertical="center"/>
    </xf>
    <xf numFmtId="164" fontId="7" fillId="5" borderId="8" xfId="1" applyNumberFormat="1" applyFont="1" applyFill="1" applyBorder="1" applyAlignment="1">
      <alignment horizontal="left" vertical="center"/>
    </xf>
    <xf numFmtId="164" fontId="14" fillId="10" borderId="8" xfId="1" applyNumberFormat="1" applyFont="1" applyFill="1" applyBorder="1" applyAlignment="1">
      <alignment vertical="center"/>
    </xf>
    <xf numFmtId="164" fontId="14" fillId="12" borderId="8" xfId="0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horizontal="center" vertical="center"/>
    </xf>
    <xf numFmtId="164" fontId="14" fillId="12" borderId="2" xfId="1" applyNumberFormat="1" applyFont="1" applyFill="1" applyBorder="1" applyAlignment="1">
      <alignment horizontal="center" vertical="center"/>
    </xf>
    <xf numFmtId="164" fontId="7" fillId="5" borderId="11" xfId="1" applyNumberFormat="1" applyFont="1" applyFill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14" fillId="10" borderId="8" xfId="1" applyNumberFormat="1" applyFont="1" applyFill="1" applyBorder="1" applyAlignment="1">
      <alignment horizontal="center" vertical="center"/>
    </xf>
    <xf numFmtId="164" fontId="14" fillId="12" borderId="8" xfId="1" applyNumberFormat="1" applyFont="1" applyFill="1" applyBorder="1" applyAlignment="1">
      <alignment horizontal="center" vertical="center"/>
    </xf>
    <xf numFmtId="164" fontId="7" fillId="0" borderId="11" xfId="1" applyNumberFormat="1" applyFont="1" applyBorder="1" applyAlignment="1">
      <alignment vertical="center"/>
    </xf>
    <xf numFmtId="0" fontId="20" fillId="0" borderId="0" xfId="2" applyFont="1"/>
    <xf numFmtId="164" fontId="7" fillId="0" borderId="10" xfId="1" applyNumberFormat="1" applyFont="1" applyBorder="1" applyAlignment="1">
      <alignment vertical="center"/>
    </xf>
    <xf numFmtId="164" fontId="7" fillId="5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164" fontId="11" fillId="11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164" fontId="11" fillId="0" borderId="10" xfId="1" applyNumberFormat="1" applyFont="1" applyBorder="1" applyAlignment="1">
      <alignment horizontal="center" vertical="center"/>
    </xf>
    <xf numFmtId="164" fontId="11" fillId="11" borderId="4" xfId="1" applyNumberFormat="1" applyFont="1" applyFill="1" applyBorder="1" applyAlignment="1">
      <alignment horizontal="center" vertical="center"/>
    </xf>
    <xf numFmtId="164" fontId="11" fillId="11" borderId="3" xfId="1" applyNumberFormat="1" applyFont="1" applyFill="1" applyBorder="1" applyAlignment="1">
      <alignment horizontal="center" vertical="center"/>
    </xf>
    <xf numFmtId="164" fontId="14" fillId="2" borderId="4" xfId="1" applyNumberFormat="1" applyFont="1" applyFill="1" applyBorder="1" applyAlignment="1">
      <alignment vertical="center"/>
    </xf>
    <xf numFmtId="164" fontId="14" fillId="11" borderId="11" xfId="1" applyNumberFormat="1" applyFont="1" applyFill="1" applyBorder="1" applyAlignment="1">
      <alignment vertical="center"/>
    </xf>
    <xf numFmtId="164" fontId="8" fillId="0" borderId="7" xfId="1" applyNumberFormat="1" applyFont="1" applyBorder="1" applyAlignment="1">
      <alignment horizontal="center" vertical="center"/>
    </xf>
    <xf numFmtId="164" fontId="8" fillId="0" borderId="12" xfId="1" applyNumberFormat="1" applyFont="1" applyBorder="1" applyAlignment="1">
      <alignment horizontal="center" vertical="center"/>
    </xf>
    <xf numFmtId="0" fontId="12" fillId="6" borderId="9" xfId="0" applyFont="1" applyFill="1" applyBorder="1" applyAlignment="1">
      <alignment vertical="center"/>
    </xf>
    <xf numFmtId="49" fontId="12" fillId="6" borderId="4" xfId="0" applyNumberFormat="1" applyFont="1" applyFill="1" applyBorder="1" applyAlignment="1">
      <alignment vertical="center"/>
    </xf>
    <xf numFmtId="164" fontId="7" fillId="14" borderId="11" xfId="1" applyNumberFormat="1" applyFont="1" applyFill="1" applyBorder="1" applyAlignment="1">
      <alignment vertical="center"/>
    </xf>
    <xf numFmtId="164" fontId="14" fillId="11" borderId="6" xfId="1" applyNumberFormat="1" applyFont="1" applyFill="1" applyBorder="1" applyAlignment="1">
      <alignment vertical="center"/>
    </xf>
    <xf numFmtId="164" fontId="7" fillId="14" borderId="2" xfId="1" applyNumberFormat="1" applyFont="1" applyFill="1" applyBorder="1" applyAlignment="1">
      <alignment vertical="center"/>
    </xf>
    <xf numFmtId="164" fontId="7" fillId="14" borderId="6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64" fontId="11" fillId="11" borderId="12" xfId="1" applyNumberFormat="1" applyFont="1" applyFill="1" applyBorder="1" applyAlignment="1">
      <alignment horizontal="center" vertical="center"/>
    </xf>
    <xf numFmtId="164" fontId="8" fillId="0" borderId="9" xfId="1" applyNumberFormat="1" applyFont="1" applyFill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164" fontId="8" fillId="0" borderId="5" xfId="1" applyNumberFormat="1" applyFont="1" applyBorder="1" applyAlignment="1">
      <alignment vertical="center"/>
    </xf>
    <xf numFmtId="164" fontId="14" fillId="11" borderId="4" xfId="1" applyNumberFormat="1" applyFont="1" applyFill="1" applyBorder="1" applyAlignment="1">
      <alignment vertical="center"/>
    </xf>
    <xf numFmtId="164" fontId="14" fillId="11" borderId="4" xfId="1" applyNumberFormat="1" applyFont="1" applyFill="1" applyBorder="1" applyAlignment="1">
      <alignment horizontal="center" vertical="center"/>
    </xf>
    <xf numFmtId="43" fontId="14" fillId="11" borderId="4" xfId="1" applyFont="1" applyFill="1" applyBorder="1" applyAlignment="1">
      <alignment vertical="center"/>
    </xf>
    <xf numFmtId="43" fontId="7" fillId="0" borderId="4" xfId="1" applyFont="1" applyBorder="1" applyAlignment="1">
      <alignment vertical="center"/>
    </xf>
    <xf numFmtId="164" fontId="7" fillId="0" borderId="4" xfId="1" applyNumberFormat="1" applyFont="1" applyBorder="1" applyAlignment="1">
      <alignment horizontal="center" vertical="center"/>
    </xf>
    <xf numFmtId="164" fontId="14" fillId="0" borderId="1" xfId="1" applyNumberFormat="1" applyFont="1" applyBorder="1" applyAlignment="1">
      <alignment vertical="center"/>
    </xf>
    <xf numFmtId="164" fontId="14" fillId="0" borderId="10" xfId="1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6" borderId="3" xfId="0" applyFont="1" applyFill="1" applyBorder="1" applyAlignment="1">
      <alignment vertical="center"/>
    </xf>
    <xf numFmtId="43" fontId="14" fillId="6" borderId="4" xfId="1" applyFont="1" applyFill="1" applyBorder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164" fontId="14" fillId="0" borderId="5" xfId="1" applyNumberFormat="1" applyFont="1" applyBorder="1" applyAlignment="1">
      <alignment vertical="center"/>
    </xf>
    <xf numFmtId="49" fontId="7" fillId="0" borderId="12" xfId="0" applyNumberFormat="1" applyFont="1" applyBorder="1" applyAlignment="1">
      <alignment horizontal="center" vertical="center"/>
    </xf>
    <xf numFmtId="164" fontId="7" fillId="0" borderId="13" xfId="1" applyNumberFormat="1" applyFont="1" applyFill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164" fontId="7" fillId="0" borderId="13" xfId="1" applyNumberFormat="1" applyFont="1" applyBorder="1" applyAlignment="1">
      <alignment vertical="center"/>
    </xf>
    <xf numFmtId="49" fontId="14" fillId="9" borderId="0" xfId="0" applyNumberFormat="1" applyFont="1" applyFill="1" applyAlignment="1">
      <alignment vertical="center"/>
    </xf>
    <xf numFmtId="49" fontId="10" fillId="9" borderId="0" xfId="0" applyNumberFormat="1" applyFont="1" applyFill="1" applyAlignment="1">
      <alignment vertical="center"/>
    </xf>
    <xf numFmtId="49" fontId="7" fillId="0" borderId="4" xfId="0" applyNumberFormat="1" applyFont="1" applyBorder="1" applyAlignment="1">
      <alignment vertical="center"/>
    </xf>
    <xf numFmtId="164" fontId="7" fillId="0" borderId="8" xfId="1" applyNumberFormat="1" applyFont="1" applyBorder="1" applyAlignment="1">
      <alignment horizontal="left" vertical="center"/>
    </xf>
    <xf numFmtId="164" fontId="7" fillId="0" borderId="11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vertical="center"/>
    </xf>
    <xf numFmtId="1" fontId="11" fillId="8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20" fillId="0" borderId="0" xfId="0" applyNumberFormat="1" applyFont="1"/>
    <xf numFmtId="0" fontId="20" fillId="0" borderId="0" xfId="0" applyFont="1"/>
    <xf numFmtId="0" fontId="4" fillId="0" borderId="0" xfId="0" applyFont="1"/>
    <xf numFmtId="0" fontId="10" fillId="0" borderId="0" xfId="0" applyFont="1"/>
    <xf numFmtId="0" fontId="18" fillId="0" borderId="0" xfId="0" applyFont="1"/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64" fontId="7" fillId="14" borderId="13" xfId="1" applyNumberFormat="1" applyFont="1" applyFill="1" applyBorder="1" applyAlignment="1">
      <alignment vertical="center"/>
    </xf>
    <xf numFmtId="164" fontId="7" fillId="14" borderId="0" xfId="1" applyNumberFormat="1" applyFont="1" applyFill="1" applyBorder="1" applyAlignment="1">
      <alignment vertical="center"/>
    </xf>
    <xf numFmtId="164" fontId="7" fillId="14" borderId="14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164" fontId="7" fillId="0" borderId="10" xfId="1" applyNumberFormat="1" applyFont="1" applyFill="1" applyBorder="1" applyAlignment="1">
      <alignment vertical="center"/>
    </xf>
    <xf numFmtId="164" fontId="7" fillId="0" borderId="5" xfId="1" applyNumberFormat="1" applyFont="1" applyFill="1" applyBorder="1" applyAlignment="1">
      <alignment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1" fontId="7" fillId="10" borderId="5" xfId="0" applyNumberFormat="1" applyFont="1" applyFill="1" applyBorder="1" applyAlignment="1">
      <alignment horizontal="center" vertical="center"/>
    </xf>
    <xf numFmtId="1" fontId="7" fillId="12" borderId="4" xfId="0" applyNumberFormat="1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>
      <alignment horizontal="center" vertical="center"/>
    </xf>
    <xf numFmtId="1" fontId="7" fillId="7" borderId="5" xfId="0" applyNumberFormat="1" applyFont="1" applyFill="1" applyBorder="1" applyAlignment="1">
      <alignment horizontal="center" vertical="center"/>
    </xf>
    <xf numFmtId="1" fontId="7" fillId="5" borderId="10" xfId="0" applyNumberFormat="1" applyFont="1" applyFill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13" borderId="5" xfId="0" applyNumberFormat="1" applyFont="1" applyFill="1" applyBorder="1" applyAlignment="1">
      <alignment horizontal="center" vertical="center"/>
    </xf>
    <xf numFmtId="1" fontId="7" fillId="10" borderId="4" xfId="0" applyNumberFormat="1" applyFont="1" applyFill="1" applyBorder="1" applyAlignment="1">
      <alignment horizontal="center" vertical="center"/>
    </xf>
    <xf numFmtId="1" fontId="11" fillId="13" borderId="4" xfId="0" applyNumberFormat="1" applyFont="1" applyFill="1" applyBorder="1" applyAlignment="1">
      <alignment horizontal="center" vertical="center"/>
    </xf>
    <xf numFmtId="1" fontId="11" fillId="10" borderId="4" xfId="0" applyNumberFormat="1" applyFont="1" applyFill="1" applyBorder="1" applyAlignment="1">
      <alignment horizontal="center" vertical="center"/>
    </xf>
    <xf numFmtId="1" fontId="11" fillId="12" borderId="4" xfId="0" applyNumberFormat="1" applyFont="1" applyFill="1" applyBorder="1" applyAlignment="1">
      <alignment horizontal="center" vertical="center"/>
    </xf>
    <xf numFmtId="49" fontId="7" fillId="15" borderId="4" xfId="0" applyNumberFormat="1" applyFont="1" applyFill="1" applyBorder="1" applyAlignment="1">
      <alignment vertical="center"/>
    </xf>
    <xf numFmtId="49" fontId="7" fillId="15" borderId="15" xfId="0" applyNumberFormat="1" applyFont="1" applyFill="1" applyBorder="1" applyAlignment="1">
      <alignment horizontal="center" vertical="center"/>
    </xf>
    <xf numFmtId="49" fontId="7" fillId="15" borderId="15" xfId="0" applyNumberFormat="1" applyFont="1" applyFill="1" applyBorder="1" applyAlignment="1">
      <alignment vertical="center"/>
    </xf>
    <xf numFmtId="164" fontId="7" fillId="15" borderId="8" xfId="1" applyNumberFormat="1" applyFont="1" applyFill="1" applyBorder="1" applyAlignment="1">
      <alignment horizontal="center" vertical="center"/>
    </xf>
    <xf numFmtId="1" fontId="7" fillId="15" borderId="4" xfId="0" applyNumberFormat="1" applyFont="1" applyFill="1" applyBorder="1" applyAlignment="1">
      <alignment horizontal="center" vertical="center"/>
    </xf>
    <xf numFmtId="1" fontId="7" fillId="12" borderId="5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49" fontId="7" fillId="0" borderId="14" xfId="0" applyNumberFormat="1" applyFont="1" applyBorder="1" applyAlignment="1">
      <alignment horizontal="left" vertical="center"/>
    </xf>
    <xf numFmtId="49" fontId="7" fillId="15" borderId="15" xfId="0" applyNumberFormat="1" applyFont="1" applyFill="1" applyBorder="1" applyAlignment="1">
      <alignment horizontal="left" vertical="center"/>
    </xf>
    <xf numFmtId="0" fontId="7" fillId="15" borderId="1" xfId="0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vertical="center"/>
    </xf>
    <xf numFmtId="164" fontId="7" fillId="0" borderId="8" xfId="1" applyNumberFormat="1" applyFont="1" applyBorder="1" applyAlignment="1">
      <alignment horizontal="center" vertical="center"/>
    </xf>
    <xf numFmtId="164" fontId="7" fillId="0" borderId="8" xfId="1" applyNumberFormat="1" applyFont="1" applyFill="1" applyBorder="1" applyAlignment="1">
      <alignment vertical="center"/>
    </xf>
    <xf numFmtId="164" fontId="14" fillId="12" borderId="8" xfId="1" applyNumberFormat="1" applyFont="1" applyFill="1" applyBorder="1" applyAlignment="1">
      <alignment horizontal="left" vertical="center"/>
    </xf>
    <xf numFmtId="43" fontId="8" fillId="0" borderId="1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11" fillId="11" borderId="4" xfId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0" fillId="6" borderId="15" xfId="0" applyNumberFormat="1" applyFont="1" applyFill="1" applyBorder="1" applyAlignment="1">
      <alignment horizontal="left" vertical="center"/>
    </xf>
    <xf numFmtId="49" fontId="15" fillId="6" borderId="8" xfId="0" applyNumberFormat="1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vertical="center"/>
    </xf>
    <xf numFmtId="0" fontId="16" fillId="6" borderId="9" xfId="0" applyFont="1" applyFill="1" applyBorder="1" applyAlignment="1">
      <alignment vertical="center"/>
    </xf>
    <xf numFmtId="49" fontId="14" fillId="0" borderId="5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/>
    </xf>
    <xf numFmtId="49" fontId="14" fillId="2" borderId="13" xfId="0" applyNumberFormat="1" applyFont="1" applyFill="1" applyBorder="1" applyAlignment="1">
      <alignment horizontal="left" vertical="center"/>
    </xf>
    <xf numFmtId="49" fontId="14" fillId="2" borderId="3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center"/>
    </xf>
    <xf numFmtId="49" fontId="7" fillId="0" borderId="0" xfId="0" applyNumberFormat="1" applyFont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left" vertical="center"/>
    </xf>
    <xf numFmtId="49" fontId="7" fillId="5" borderId="15" xfId="0" applyNumberFormat="1" applyFont="1" applyFill="1" applyBorder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" fontId="11" fillId="7" borderId="4" xfId="0" applyNumberFormat="1" applyFont="1" applyFill="1" applyBorder="1" applyAlignment="1">
      <alignment horizontal="center" vertical="center"/>
    </xf>
    <xf numFmtId="164" fontId="14" fillId="7" borderId="2" xfId="0" applyNumberFormat="1" applyFont="1" applyFill="1" applyBorder="1" applyAlignment="1">
      <alignment horizontal="center" vertical="center"/>
    </xf>
    <xf numFmtId="164" fontId="14" fillId="7" borderId="11" xfId="0" applyNumberFormat="1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left" vertical="center"/>
    </xf>
    <xf numFmtId="49" fontId="14" fillId="7" borderId="5" xfId="0" applyNumberFormat="1" applyFont="1" applyFill="1" applyBorder="1" applyAlignment="1">
      <alignment horizontal="left" vertical="center"/>
    </xf>
    <xf numFmtId="49" fontId="14" fillId="7" borderId="2" xfId="0" applyNumberFormat="1" applyFont="1" applyFill="1" applyBorder="1" applyAlignment="1">
      <alignment horizontal="center" vertical="center"/>
    </xf>
    <xf numFmtId="49" fontId="14" fillId="7" borderId="11" xfId="0" applyNumberFormat="1" applyFont="1" applyFill="1" applyBorder="1" applyAlignment="1">
      <alignment horizontal="center" vertical="center"/>
    </xf>
    <xf numFmtId="49" fontId="14" fillId="7" borderId="13" xfId="0" applyNumberFormat="1" applyFont="1" applyFill="1" applyBorder="1" applyAlignment="1">
      <alignment horizontal="center" vertical="center"/>
    </xf>
    <xf numFmtId="49" fontId="14" fillId="7" borderId="14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49" fontId="14" fillId="9" borderId="1" xfId="0" applyNumberFormat="1" applyFont="1" applyFill="1" applyBorder="1" applyAlignment="1">
      <alignment horizontal="center" vertical="center" wrapText="1"/>
    </xf>
    <xf numFmtId="49" fontId="14" fillId="9" borderId="10" xfId="0" applyNumberFormat="1" applyFont="1" applyFill="1" applyBorder="1" applyAlignment="1">
      <alignment horizontal="center" vertical="center" wrapText="1"/>
    </xf>
    <xf numFmtId="49" fontId="14" fillId="9" borderId="5" xfId="0" applyNumberFormat="1" applyFont="1" applyFill="1" applyBorder="1" applyAlignment="1">
      <alignment horizontal="center" vertical="center" wrapText="1"/>
    </xf>
    <xf numFmtId="49" fontId="14" fillId="9" borderId="2" xfId="0" applyNumberFormat="1" applyFont="1" applyFill="1" applyBorder="1" applyAlignment="1">
      <alignment horizontal="left" vertical="center"/>
    </xf>
    <xf numFmtId="49" fontId="14" fillId="9" borderId="13" xfId="0" applyNumberFormat="1" applyFont="1" applyFill="1" applyBorder="1" applyAlignment="1">
      <alignment horizontal="left" vertical="center"/>
    </xf>
    <xf numFmtId="49" fontId="14" fillId="9" borderId="3" xfId="0" applyNumberFormat="1" applyFont="1" applyFill="1" applyBorder="1" applyAlignment="1">
      <alignment horizontal="left" vertical="center"/>
    </xf>
    <xf numFmtId="49" fontId="14" fillId="9" borderId="1" xfId="0" applyNumberFormat="1" applyFont="1" applyFill="1" applyBorder="1" applyAlignment="1">
      <alignment horizontal="center" vertical="center"/>
    </xf>
    <xf numFmtId="49" fontId="14" fillId="9" borderId="10" xfId="0" applyNumberFormat="1" applyFont="1" applyFill="1" applyBorder="1" applyAlignment="1">
      <alignment horizontal="center" vertical="center"/>
    </xf>
    <xf numFmtId="49" fontId="14" fillId="9" borderId="5" xfId="0" applyNumberFormat="1" applyFont="1" applyFill="1" applyBorder="1" applyAlignment="1">
      <alignment horizontal="center" vertical="center"/>
    </xf>
    <xf numFmtId="0" fontId="18" fillId="0" borderId="0" xfId="2" applyFont="1"/>
    <xf numFmtId="0" fontId="18" fillId="0" borderId="0" xfId="2" applyFont="1" applyAlignment="1">
      <alignment horizontal="left"/>
    </xf>
    <xf numFmtId="49" fontId="14" fillId="7" borderId="8" xfId="0" applyNumberFormat="1" applyFont="1" applyFill="1" applyBorder="1" applyAlignment="1">
      <alignment horizontal="left" vertical="center"/>
    </xf>
    <xf numFmtId="49" fontId="14" fillId="7" borderId="15" xfId="0" applyNumberFormat="1" applyFont="1" applyFill="1" applyBorder="1" applyAlignment="1">
      <alignment horizontal="left" vertical="center"/>
    </xf>
    <xf numFmtId="49" fontId="14" fillId="7" borderId="9" xfId="0" applyNumberFormat="1" applyFont="1" applyFill="1" applyBorder="1" applyAlignment="1">
      <alignment horizontal="left" vertical="center"/>
    </xf>
  </cellXfs>
  <cellStyles count="3">
    <cellStyle name="Normal 3" xfId="2" xr:uid="{00000000-0005-0000-0000-000000000000}"/>
    <cellStyle name="Normalno" xfId="0" builtinId="0"/>
    <cellStyle name="Zarez" xfId="1" builtinId="3"/>
  </cellStyles>
  <dxfs count="0"/>
  <tableStyles count="0" defaultTableStyle="TableStyleMedium9" defaultPivotStyle="PivotStyleLight16"/>
  <colors>
    <mruColors>
      <color rgb="FFFFFF99"/>
      <color rgb="FFFF99CC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6"/>
  <sheetViews>
    <sheetView tabSelected="1" workbookViewId="0">
      <selection activeCell="R26" sqref="R26"/>
    </sheetView>
  </sheetViews>
  <sheetFormatPr defaultRowHeight="15" x14ac:dyDescent="0.25"/>
  <cols>
    <col min="1" max="1" width="2" customWidth="1"/>
    <col min="2" max="2" width="2.140625" customWidth="1"/>
    <col min="3" max="3" width="2.28515625" customWidth="1"/>
    <col min="4" max="4" width="2.140625" customWidth="1"/>
    <col min="5" max="5" width="2" customWidth="1"/>
    <col min="6" max="6" width="2.28515625" customWidth="1"/>
    <col min="7" max="8" width="1.85546875" customWidth="1"/>
    <col min="9" max="9" width="6.7109375" customWidth="1"/>
    <col min="11" max="11" width="54.28515625" customWidth="1"/>
    <col min="12" max="12" width="15" customWidth="1"/>
    <col min="13" max="13" width="13.7109375" customWidth="1"/>
    <col min="14" max="14" width="8.140625" customWidth="1"/>
  </cols>
  <sheetData>
    <row r="1" spans="1:14" x14ac:dyDescent="0.25">
      <c r="A1" s="357" t="s">
        <v>473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x14ac:dyDescent="0.25">
      <c r="A2" s="365" t="s">
        <v>474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</row>
    <row r="3" spans="1:14" ht="18" x14ac:dyDescent="0.25">
      <c r="A3" s="366"/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12"/>
      <c r="M3" s="12"/>
      <c r="N3" s="7"/>
    </row>
    <row r="4" spans="1:14" ht="18" x14ac:dyDescent="0.25">
      <c r="A4" s="370" t="s">
        <v>475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</row>
    <row r="5" spans="1:14" ht="18" x14ac:dyDescent="0.25">
      <c r="A5" s="370" t="s">
        <v>450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</row>
    <row r="6" spans="1:14" ht="17.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7"/>
    </row>
    <row r="7" spans="1:14" x14ac:dyDescent="0.25">
      <c r="A7" s="365" t="s">
        <v>437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</row>
    <row r="8" spans="1:14" ht="15.75" x14ac:dyDescent="0.25">
      <c r="A8" s="368" t="s">
        <v>0</v>
      </c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</row>
    <row r="9" spans="1:14" ht="14.4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5"/>
      <c r="L9" s="12"/>
      <c r="M9" s="12"/>
      <c r="N9" s="7"/>
    </row>
    <row r="10" spans="1:14" x14ac:dyDescent="0.25">
      <c r="A10" s="369" t="s">
        <v>1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</row>
    <row r="11" spans="1:14" ht="13.9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3</v>
      </c>
    </row>
    <row r="12" spans="1:14" x14ac:dyDescent="0.25">
      <c r="A12" s="129" t="s">
        <v>4</v>
      </c>
      <c r="B12" s="130"/>
      <c r="C12" s="130"/>
      <c r="D12" s="130"/>
      <c r="E12" s="130"/>
      <c r="F12" s="18"/>
      <c r="G12" s="18"/>
      <c r="H12" s="45"/>
      <c r="I12" s="378" t="s">
        <v>193</v>
      </c>
      <c r="J12" s="17"/>
      <c r="K12" s="18"/>
      <c r="L12" s="352" t="s">
        <v>439</v>
      </c>
      <c r="M12" s="358" t="s">
        <v>452</v>
      </c>
      <c r="N12" s="352" t="s">
        <v>2</v>
      </c>
    </row>
    <row r="13" spans="1:14" x14ac:dyDescent="0.25">
      <c r="A13" s="175"/>
      <c r="B13" s="176"/>
      <c r="C13" s="176"/>
      <c r="D13" s="176"/>
      <c r="E13" s="176"/>
      <c r="F13" s="177"/>
      <c r="G13" s="177"/>
      <c r="H13" s="178"/>
      <c r="I13" s="379"/>
      <c r="J13" s="179"/>
      <c r="K13" s="177"/>
      <c r="L13" s="354"/>
      <c r="M13" s="359"/>
      <c r="N13" s="354"/>
    </row>
    <row r="14" spans="1:14" x14ac:dyDescent="0.25">
      <c r="A14" s="19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46" t="s">
        <v>72</v>
      </c>
      <c r="I14" s="380"/>
      <c r="J14" s="47"/>
      <c r="K14" s="139"/>
      <c r="L14" s="353"/>
      <c r="M14" s="360"/>
      <c r="N14" s="353"/>
    </row>
    <row r="15" spans="1:14" x14ac:dyDescent="0.25">
      <c r="A15" s="21"/>
      <c r="B15" s="22"/>
      <c r="C15" s="22"/>
      <c r="D15" s="22"/>
      <c r="E15" s="22"/>
      <c r="F15" s="22"/>
      <c r="G15" s="22"/>
      <c r="H15" s="22"/>
      <c r="I15" s="23" t="s">
        <v>211</v>
      </c>
      <c r="J15" s="23"/>
      <c r="K15" s="23"/>
      <c r="L15" s="256"/>
      <c r="M15" s="256"/>
      <c r="N15" s="255" t="s">
        <v>3</v>
      </c>
    </row>
    <row r="16" spans="1:14" ht="14.45" customHeight="1" x14ac:dyDescent="0.25">
      <c r="A16" s="76" t="s">
        <v>3</v>
      </c>
      <c r="B16" s="77"/>
      <c r="C16" s="77" t="s">
        <v>3</v>
      </c>
      <c r="D16" s="77" t="s">
        <v>3</v>
      </c>
      <c r="E16" s="77" t="s">
        <v>3</v>
      </c>
      <c r="F16" s="77" t="s">
        <v>225</v>
      </c>
      <c r="G16" s="77"/>
      <c r="H16" s="77"/>
      <c r="I16" s="72" t="s">
        <v>3</v>
      </c>
      <c r="J16" s="171" t="s">
        <v>255</v>
      </c>
      <c r="K16" s="173"/>
      <c r="L16" s="275">
        <f>L17+L18</f>
        <v>1489360</v>
      </c>
      <c r="M16" s="170">
        <f>M17+M18</f>
        <v>1619814</v>
      </c>
      <c r="N16" s="182">
        <f t="shared" ref="N16:N21" si="0">M16/L16*100</f>
        <v>108.75906429607348</v>
      </c>
    </row>
    <row r="17" spans="1:14" ht="14.45" customHeight="1" x14ac:dyDescent="0.25">
      <c r="A17" s="38" t="s">
        <v>45</v>
      </c>
      <c r="B17" s="32"/>
      <c r="C17" s="32" t="s">
        <v>5</v>
      </c>
      <c r="D17" s="32" t="s">
        <v>13</v>
      </c>
      <c r="E17" s="32" t="s">
        <v>178</v>
      </c>
      <c r="F17" s="32" t="s">
        <v>179</v>
      </c>
      <c r="G17" s="32"/>
      <c r="H17" s="32"/>
      <c r="I17" s="73" t="s">
        <v>179</v>
      </c>
      <c r="J17" s="5" t="s">
        <v>256</v>
      </c>
      <c r="K17" s="6"/>
      <c r="L17" s="239">
        <f>L42</f>
        <v>1488360</v>
      </c>
      <c r="M17" s="81">
        <f>M42</f>
        <v>1619614</v>
      </c>
      <c r="N17" s="245">
        <f t="shared" si="0"/>
        <v>108.81869977693567</v>
      </c>
    </row>
    <row r="18" spans="1:14" x14ac:dyDescent="0.25">
      <c r="A18" s="38"/>
      <c r="B18" s="32"/>
      <c r="C18" s="32"/>
      <c r="D18" s="32"/>
      <c r="E18" s="32"/>
      <c r="F18" s="32"/>
      <c r="G18" s="32" t="s">
        <v>180</v>
      </c>
      <c r="H18" s="32"/>
      <c r="I18" s="73">
        <v>7</v>
      </c>
      <c r="J18" s="5" t="s">
        <v>257</v>
      </c>
      <c r="K18" s="6"/>
      <c r="L18" s="239">
        <f>L82</f>
        <v>1000</v>
      </c>
      <c r="M18" s="81">
        <f>M82</f>
        <v>200</v>
      </c>
      <c r="N18" s="245">
        <f t="shared" si="0"/>
        <v>20</v>
      </c>
    </row>
    <row r="19" spans="1:14" x14ac:dyDescent="0.25">
      <c r="A19" s="38"/>
      <c r="B19" s="32"/>
      <c r="C19" s="32"/>
      <c r="D19" s="32"/>
      <c r="E19" s="32"/>
      <c r="F19" s="32"/>
      <c r="G19" s="32"/>
      <c r="H19" s="32"/>
      <c r="I19" s="73"/>
      <c r="J19" s="169" t="s">
        <v>258</v>
      </c>
      <c r="K19" s="174"/>
      <c r="L19" s="276">
        <f>L20+L21</f>
        <v>1489360</v>
      </c>
      <c r="M19" s="170">
        <f>M20+M21</f>
        <v>1743259</v>
      </c>
      <c r="N19" s="248">
        <f t="shared" si="0"/>
        <v>117.04752376859859</v>
      </c>
    </row>
    <row r="20" spans="1:14" x14ac:dyDescent="0.25">
      <c r="A20" s="38" t="s">
        <v>45</v>
      </c>
      <c r="B20" s="32"/>
      <c r="C20" s="32" t="s">
        <v>5</v>
      </c>
      <c r="D20" s="32" t="s">
        <v>13</v>
      </c>
      <c r="E20" s="32" t="s">
        <v>178</v>
      </c>
      <c r="F20" s="32" t="s">
        <v>179</v>
      </c>
      <c r="G20" s="32"/>
      <c r="H20" s="32"/>
      <c r="I20" s="73">
        <v>3</v>
      </c>
      <c r="J20" s="5" t="s">
        <v>259</v>
      </c>
      <c r="K20" s="6"/>
      <c r="L20" s="239">
        <f>L84</f>
        <v>827710</v>
      </c>
      <c r="M20" s="81">
        <f>M84</f>
        <v>1026009</v>
      </c>
      <c r="N20" s="245">
        <f t="shared" si="0"/>
        <v>123.95754551714973</v>
      </c>
    </row>
    <row r="21" spans="1:14" x14ac:dyDescent="0.25">
      <c r="A21" s="38" t="s">
        <v>45</v>
      </c>
      <c r="B21" s="32"/>
      <c r="C21" s="32" t="s">
        <v>5</v>
      </c>
      <c r="D21" s="32" t="s">
        <v>13</v>
      </c>
      <c r="E21" s="32" t="s">
        <v>178</v>
      </c>
      <c r="F21" s="32" t="s">
        <v>179</v>
      </c>
      <c r="G21" s="32" t="s">
        <v>180</v>
      </c>
      <c r="H21" s="32"/>
      <c r="I21" s="194" t="s">
        <v>13</v>
      </c>
      <c r="J21" s="5" t="s">
        <v>260</v>
      </c>
      <c r="K21" s="6"/>
      <c r="L21" s="241">
        <f>L137</f>
        <v>661650</v>
      </c>
      <c r="M21" s="81">
        <f>M137</f>
        <v>717250</v>
      </c>
      <c r="N21" s="246">
        <f t="shared" si="0"/>
        <v>108.40323433839643</v>
      </c>
    </row>
    <row r="22" spans="1:14" x14ac:dyDescent="0.25">
      <c r="A22" s="132"/>
      <c r="B22" s="133"/>
      <c r="C22" s="133"/>
      <c r="D22" s="133"/>
      <c r="E22" s="133"/>
      <c r="F22" s="133"/>
      <c r="G22" s="133"/>
      <c r="H22" s="134"/>
      <c r="I22" s="20" t="s">
        <v>194</v>
      </c>
      <c r="J22" s="135"/>
      <c r="K22" s="151"/>
      <c r="L22" s="251">
        <f>L16-L19</f>
        <v>0</v>
      </c>
      <c r="M22" s="251">
        <f>M16-M19</f>
        <v>-123445</v>
      </c>
      <c r="N22" s="247">
        <v>0</v>
      </c>
    </row>
    <row r="23" spans="1:14" x14ac:dyDescent="0.25">
      <c r="A23" s="38"/>
      <c r="B23" s="32"/>
      <c r="C23" s="32"/>
      <c r="D23" s="32"/>
      <c r="E23" s="32"/>
      <c r="F23" s="32"/>
      <c r="G23" s="32"/>
      <c r="H23" s="32"/>
      <c r="I23" s="6"/>
      <c r="J23" s="6"/>
      <c r="K23" s="6"/>
      <c r="L23" s="12"/>
      <c r="M23" s="12"/>
      <c r="N23" s="7"/>
    </row>
    <row r="24" spans="1:14" x14ac:dyDescent="0.25">
      <c r="A24" s="21"/>
      <c r="B24" s="23"/>
      <c r="C24" s="23"/>
      <c r="D24" s="23"/>
      <c r="E24" s="23"/>
      <c r="F24" s="23"/>
      <c r="G24" s="23"/>
      <c r="H24" s="23"/>
      <c r="I24" s="23" t="s">
        <v>212</v>
      </c>
      <c r="J24" s="23"/>
      <c r="K24" s="23"/>
      <c r="L24" s="24"/>
      <c r="M24" s="24"/>
      <c r="N24" s="278"/>
    </row>
    <row r="25" spans="1:14" x14ac:dyDescent="0.25">
      <c r="A25" s="137"/>
      <c r="B25" s="80"/>
      <c r="C25" s="80"/>
      <c r="D25" s="80"/>
      <c r="E25" s="80"/>
      <c r="F25" s="80"/>
      <c r="G25" s="80"/>
      <c r="H25" s="71" t="s">
        <v>72</v>
      </c>
      <c r="I25" s="72">
        <v>8</v>
      </c>
      <c r="J25" s="80" t="s">
        <v>15</v>
      </c>
      <c r="K25" s="71"/>
      <c r="L25" s="81">
        <f>L148</f>
        <v>0</v>
      </c>
      <c r="M25" s="218">
        <f>M148</f>
        <v>0</v>
      </c>
      <c r="N25" s="346" t="s">
        <v>460</v>
      </c>
    </row>
    <row r="26" spans="1:14" x14ac:dyDescent="0.25">
      <c r="A26" s="111"/>
      <c r="B26" s="8"/>
      <c r="C26" s="8"/>
      <c r="D26" s="8"/>
      <c r="E26" s="8"/>
      <c r="F26" s="8"/>
      <c r="G26" s="8"/>
      <c r="H26" s="68" t="s">
        <v>72</v>
      </c>
      <c r="I26" s="69">
        <v>5</v>
      </c>
      <c r="J26" s="8" t="s">
        <v>16</v>
      </c>
      <c r="K26" s="68"/>
      <c r="L26" s="81">
        <f>L150</f>
        <v>0</v>
      </c>
      <c r="M26" s="237">
        <f>M150</f>
        <v>0</v>
      </c>
      <c r="N26" s="347" t="s">
        <v>460</v>
      </c>
    </row>
    <row r="27" spans="1:14" x14ac:dyDescent="0.25">
      <c r="A27" s="136"/>
      <c r="B27" s="135"/>
      <c r="C27" s="135"/>
      <c r="D27" s="135"/>
      <c r="E27" s="135"/>
      <c r="F27" s="135"/>
      <c r="G27" s="135"/>
      <c r="H27" s="151"/>
      <c r="I27" s="152" t="s">
        <v>217</v>
      </c>
      <c r="J27" s="135"/>
      <c r="K27" s="135"/>
      <c r="L27" s="251">
        <f>L25-L26</f>
        <v>0</v>
      </c>
      <c r="M27" s="251">
        <f>M25-M26</f>
        <v>0</v>
      </c>
      <c r="N27" s="247" t="s">
        <v>460</v>
      </c>
    </row>
    <row r="28" spans="1:14" ht="19.899999999999999" customHeigh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12"/>
      <c r="M28" s="12"/>
      <c r="N28" s="7"/>
    </row>
    <row r="29" spans="1:14" x14ac:dyDescent="0.25">
      <c r="A29" s="25"/>
      <c r="B29" s="23"/>
      <c r="C29" s="23"/>
      <c r="D29" s="23"/>
      <c r="E29" s="23"/>
      <c r="F29" s="23"/>
      <c r="G29" s="23"/>
      <c r="H29" s="23"/>
      <c r="I29" s="23" t="s">
        <v>213</v>
      </c>
      <c r="J29" s="23"/>
      <c r="K29" s="23"/>
      <c r="L29" s="24"/>
      <c r="M29" s="24"/>
      <c r="N29" s="183"/>
    </row>
    <row r="30" spans="1:14" x14ac:dyDescent="0.25">
      <c r="A30" s="160"/>
      <c r="B30" s="161"/>
      <c r="C30" s="161"/>
      <c r="D30" s="161"/>
      <c r="E30" s="161"/>
      <c r="F30" s="161"/>
      <c r="G30" s="161"/>
      <c r="H30" s="162"/>
      <c r="I30" s="163"/>
      <c r="J30" s="164" t="s">
        <v>215</v>
      </c>
      <c r="K30" s="172"/>
      <c r="L30" s="274"/>
      <c r="M30" s="274"/>
      <c r="N30" s="184"/>
    </row>
    <row r="31" spans="1:14" x14ac:dyDescent="0.25">
      <c r="A31" s="138"/>
      <c r="B31" s="107"/>
      <c r="C31" s="107"/>
      <c r="D31" s="107"/>
      <c r="E31" s="107"/>
      <c r="F31" s="107"/>
      <c r="G31" s="107"/>
      <c r="H31" s="67"/>
      <c r="I31" s="138"/>
      <c r="J31" s="138" t="s">
        <v>216</v>
      </c>
      <c r="K31" s="107"/>
      <c r="L31" s="274"/>
      <c r="M31" s="274">
        <v>123445</v>
      </c>
      <c r="N31" s="184"/>
    </row>
    <row r="32" spans="1:14" ht="17.45" customHeight="1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12"/>
      <c r="M32" s="12"/>
      <c r="N32" s="7"/>
    </row>
    <row r="33" spans="1:14" x14ac:dyDescent="0.25">
      <c r="A33" s="185"/>
      <c r="B33" s="23"/>
      <c r="C33" s="23"/>
      <c r="D33" s="23"/>
      <c r="E33" s="23"/>
      <c r="F33" s="23"/>
      <c r="G33" s="23"/>
      <c r="H33" s="23"/>
      <c r="I33" s="23" t="s">
        <v>214</v>
      </c>
      <c r="J33" s="23"/>
      <c r="K33" s="23"/>
      <c r="L33" s="24"/>
      <c r="M33" s="24"/>
      <c r="N33" s="183"/>
    </row>
    <row r="34" spans="1:14" x14ac:dyDescent="0.25">
      <c r="A34" s="138"/>
      <c r="B34" s="149"/>
      <c r="C34" s="149"/>
      <c r="D34" s="149"/>
      <c r="E34" s="149"/>
      <c r="F34" s="149"/>
      <c r="G34" s="149"/>
      <c r="H34" s="148"/>
      <c r="I34" s="149"/>
      <c r="J34" s="150"/>
      <c r="K34" s="149"/>
      <c r="L34" s="181"/>
      <c r="M34" s="146"/>
      <c r="N34" s="181"/>
    </row>
    <row r="35" spans="1:14" ht="15.6" customHeight="1" x14ac:dyDescent="0.25">
      <c r="A35" s="6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90"/>
      <c r="M35" s="90"/>
      <c r="N35" s="90"/>
    </row>
    <row r="36" spans="1:14" ht="17.45" customHeight="1" x14ac:dyDescent="0.25">
      <c r="A36" s="377" t="s">
        <v>69</v>
      </c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</row>
    <row r="37" spans="1:14" ht="19.899999999999999" customHeight="1" x14ac:dyDescent="0.25">
      <c r="A37" s="357" t="s">
        <v>438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</row>
    <row r="38" spans="1:14" ht="14.45" customHeight="1" x14ac:dyDescent="0.25">
      <c r="A38" s="6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9"/>
      <c r="M38" s="29"/>
      <c r="N38" s="277" t="s">
        <v>224</v>
      </c>
    </row>
    <row r="39" spans="1:14" ht="18.600000000000001" customHeight="1" x14ac:dyDescent="0.25">
      <c r="A39" s="381" t="s">
        <v>4</v>
      </c>
      <c r="B39" s="382"/>
      <c r="C39" s="382"/>
      <c r="D39" s="382"/>
      <c r="E39" s="382"/>
      <c r="F39" s="382"/>
      <c r="G39" s="382"/>
      <c r="H39" s="383"/>
      <c r="I39" s="141" t="s">
        <v>218</v>
      </c>
      <c r="J39" s="11"/>
      <c r="K39" s="200"/>
      <c r="L39" s="352" t="s">
        <v>439</v>
      </c>
      <c r="M39" s="358" t="s">
        <v>452</v>
      </c>
      <c r="N39" s="352" t="s">
        <v>2</v>
      </c>
    </row>
    <row r="40" spans="1:14" ht="25.15" customHeight="1" x14ac:dyDescent="0.25">
      <c r="A40" s="115">
        <v>1</v>
      </c>
      <c r="B40" s="116">
        <v>2</v>
      </c>
      <c r="C40" s="116">
        <v>3</v>
      </c>
      <c r="D40" s="116">
        <v>4</v>
      </c>
      <c r="E40" s="116">
        <v>5</v>
      </c>
      <c r="F40" s="116">
        <v>6</v>
      </c>
      <c r="G40" s="116">
        <v>7</v>
      </c>
      <c r="H40" s="117" t="s">
        <v>72</v>
      </c>
      <c r="I40" s="140" t="s">
        <v>219</v>
      </c>
      <c r="J40" s="201" t="s">
        <v>71</v>
      </c>
      <c r="K40" s="202"/>
      <c r="L40" s="353"/>
      <c r="M40" s="360"/>
      <c r="N40" s="353"/>
    </row>
    <row r="41" spans="1:14" ht="17.45" customHeight="1" x14ac:dyDescent="0.25">
      <c r="A41" s="186"/>
      <c r="B41" s="187"/>
      <c r="C41" s="187"/>
      <c r="D41" s="187"/>
      <c r="E41" s="187"/>
      <c r="F41" s="187"/>
      <c r="G41" s="187"/>
      <c r="H41" s="187"/>
      <c r="I41" s="9" t="s">
        <v>191</v>
      </c>
      <c r="J41" s="371" t="s">
        <v>192</v>
      </c>
      <c r="K41" s="371"/>
      <c r="L41" s="186" t="s">
        <v>3</v>
      </c>
      <c r="M41" s="187" t="s">
        <v>3</v>
      </c>
      <c r="N41" s="188" t="s">
        <v>3</v>
      </c>
    </row>
    <row r="42" spans="1:14" x14ac:dyDescent="0.25">
      <c r="A42" s="143" t="s">
        <v>45</v>
      </c>
      <c r="B42" s="144" t="s">
        <v>3</v>
      </c>
      <c r="C42" s="144" t="s">
        <v>5</v>
      </c>
      <c r="D42" s="144" t="s">
        <v>13</v>
      </c>
      <c r="E42" s="144" t="s">
        <v>178</v>
      </c>
      <c r="F42" s="144" t="s">
        <v>179</v>
      </c>
      <c r="G42" s="144"/>
      <c r="H42" s="145" t="s">
        <v>72</v>
      </c>
      <c r="I42" s="48">
        <v>6</v>
      </c>
      <c r="J42" s="112" t="s">
        <v>9</v>
      </c>
      <c r="K42" s="108"/>
      <c r="L42" s="252">
        <f>L43+L51+L59+L64+L73+L77</f>
        <v>1488360</v>
      </c>
      <c r="M42" s="258">
        <f>M43+M51+M59+M64+M73+M77</f>
        <v>1619614</v>
      </c>
      <c r="N42" s="243">
        <f>M42/L42*100</f>
        <v>108.81869977693567</v>
      </c>
    </row>
    <row r="43" spans="1:14" x14ac:dyDescent="0.25">
      <c r="A43" s="38" t="s">
        <v>45</v>
      </c>
      <c r="B43" s="32"/>
      <c r="C43" s="32" t="s">
        <v>5</v>
      </c>
      <c r="D43" s="32"/>
      <c r="E43" s="32"/>
      <c r="F43" s="32"/>
      <c r="G43" s="32"/>
      <c r="H43" s="109"/>
      <c r="I43" s="73">
        <v>61</v>
      </c>
      <c r="J43" s="5" t="s">
        <v>17</v>
      </c>
      <c r="K43" s="78"/>
      <c r="L43" s="315">
        <f>L44+L46+L49</f>
        <v>480960</v>
      </c>
      <c r="M43" s="312">
        <f>M44+M46+M49</f>
        <v>139100</v>
      </c>
      <c r="N43" s="268">
        <f>M43/L43*100</f>
        <v>28.921324018629406</v>
      </c>
    </row>
    <row r="44" spans="1:14" x14ac:dyDescent="0.25">
      <c r="A44" s="38"/>
      <c r="B44" s="32"/>
      <c r="C44" s="32"/>
      <c r="D44" s="32"/>
      <c r="E44" s="32"/>
      <c r="F44" s="32"/>
      <c r="G44" s="32"/>
      <c r="H44" s="109"/>
      <c r="I44" s="73" t="s">
        <v>261</v>
      </c>
      <c r="J44" s="5" t="s">
        <v>262</v>
      </c>
      <c r="K44" s="78"/>
      <c r="L44" s="316">
        <f>SUM(L45)</f>
        <v>469960</v>
      </c>
      <c r="M44" s="313">
        <f>M45</f>
        <v>108000</v>
      </c>
      <c r="N44" s="199">
        <f t="shared" ref="N44:N81" si="1">M44/L44*100</f>
        <v>22.980679206741002</v>
      </c>
    </row>
    <row r="45" spans="1:14" x14ac:dyDescent="0.25">
      <c r="A45" s="38"/>
      <c r="B45" s="32"/>
      <c r="C45" s="32"/>
      <c r="D45" s="32"/>
      <c r="E45" s="32"/>
      <c r="F45" s="32"/>
      <c r="G45" s="32"/>
      <c r="H45" s="109"/>
      <c r="I45" s="73" t="s">
        <v>263</v>
      </c>
      <c r="J45" s="5" t="s">
        <v>262</v>
      </c>
      <c r="K45" s="78"/>
      <c r="L45" s="316">
        <v>469960</v>
      </c>
      <c r="M45" s="313">
        <v>108000</v>
      </c>
      <c r="N45" s="199">
        <f t="shared" si="1"/>
        <v>22.980679206741002</v>
      </c>
    </row>
    <row r="46" spans="1:14" x14ac:dyDescent="0.25">
      <c r="A46" s="38"/>
      <c r="B46" s="32"/>
      <c r="C46" s="32"/>
      <c r="D46" s="32"/>
      <c r="E46" s="32"/>
      <c r="F46" s="32"/>
      <c r="G46" s="32"/>
      <c r="H46" s="109"/>
      <c r="I46" s="73" t="s">
        <v>264</v>
      </c>
      <c r="J46" s="5" t="s">
        <v>265</v>
      </c>
      <c r="K46" s="78"/>
      <c r="L46" s="316">
        <f>L47+L48</f>
        <v>10000</v>
      </c>
      <c r="M46" s="316">
        <f>M47+M48</f>
        <v>30000</v>
      </c>
      <c r="N46" s="199">
        <f t="shared" si="1"/>
        <v>300</v>
      </c>
    </row>
    <row r="47" spans="1:14" x14ac:dyDescent="0.25">
      <c r="A47" s="38"/>
      <c r="B47" s="32"/>
      <c r="C47" s="32"/>
      <c r="D47" s="32"/>
      <c r="E47" s="32"/>
      <c r="F47" s="32"/>
      <c r="G47" s="32"/>
      <c r="H47" s="109"/>
      <c r="I47" s="73" t="s">
        <v>456</v>
      </c>
      <c r="J47" s="5" t="s">
        <v>457</v>
      </c>
      <c r="K47" s="78"/>
      <c r="L47" s="316">
        <v>0</v>
      </c>
      <c r="M47" s="313">
        <v>18000</v>
      </c>
      <c r="N47" s="199"/>
    </row>
    <row r="48" spans="1:14" x14ac:dyDescent="0.25">
      <c r="A48" s="38"/>
      <c r="B48" s="32"/>
      <c r="C48" s="32"/>
      <c r="D48" s="32"/>
      <c r="E48" s="32"/>
      <c r="F48" s="32"/>
      <c r="G48" s="32"/>
      <c r="H48" s="109"/>
      <c r="I48" s="73" t="s">
        <v>266</v>
      </c>
      <c r="J48" s="5" t="s">
        <v>267</v>
      </c>
      <c r="K48" s="78"/>
      <c r="L48" s="316">
        <v>10000</v>
      </c>
      <c r="M48" s="313">
        <v>12000</v>
      </c>
      <c r="N48" s="199">
        <f t="shared" si="1"/>
        <v>120</v>
      </c>
    </row>
    <row r="49" spans="1:14" x14ac:dyDescent="0.25">
      <c r="A49" s="38"/>
      <c r="B49" s="32"/>
      <c r="C49" s="32"/>
      <c r="D49" s="32"/>
      <c r="E49" s="32"/>
      <c r="F49" s="32"/>
      <c r="G49" s="32"/>
      <c r="H49" s="109"/>
      <c r="I49" s="73" t="s">
        <v>268</v>
      </c>
      <c r="J49" s="5" t="s">
        <v>269</v>
      </c>
      <c r="K49" s="78"/>
      <c r="L49" s="316">
        <v>1000</v>
      </c>
      <c r="M49" s="313">
        <f>M50</f>
        <v>1100</v>
      </c>
      <c r="N49" s="199">
        <f t="shared" si="1"/>
        <v>110.00000000000001</v>
      </c>
    </row>
    <row r="50" spans="1:14" x14ac:dyDescent="0.25">
      <c r="A50" s="38"/>
      <c r="B50" s="32"/>
      <c r="C50" s="32"/>
      <c r="D50" s="32"/>
      <c r="E50" s="32"/>
      <c r="F50" s="32"/>
      <c r="G50" s="32"/>
      <c r="H50" s="109"/>
      <c r="I50" s="73" t="s">
        <v>270</v>
      </c>
      <c r="J50" s="5" t="s">
        <v>271</v>
      </c>
      <c r="K50" s="78"/>
      <c r="L50" s="316">
        <v>1000</v>
      </c>
      <c r="M50" s="313">
        <v>1100</v>
      </c>
      <c r="N50" s="199">
        <f t="shared" si="1"/>
        <v>110.00000000000001</v>
      </c>
    </row>
    <row r="51" spans="1:14" x14ac:dyDescent="0.25">
      <c r="A51" s="38"/>
      <c r="B51" s="32"/>
      <c r="C51" s="32"/>
      <c r="D51" s="32" t="s">
        <v>13</v>
      </c>
      <c r="E51" s="32" t="s">
        <v>178</v>
      </c>
      <c r="F51" s="32" t="s">
        <v>179</v>
      </c>
      <c r="G51" s="32"/>
      <c r="H51" s="109"/>
      <c r="I51" s="73">
        <v>63</v>
      </c>
      <c r="J51" s="5" t="s">
        <v>18</v>
      </c>
      <c r="K51" s="78"/>
      <c r="L51" s="316">
        <f>L52+L55+L57</f>
        <v>500000</v>
      </c>
      <c r="M51" s="90">
        <f>M52+M55+M57</f>
        <v>851085</v>
      </c>
      <c r="N51" s="199">
        <f t="shared" si="1"/>
        <v>170.21699999999998</v>
      </c>
    </row>
    <row r="52" spans="1:14" x14ac:dyDescent="0.25">
      <c r="A52" s="38"/>
      <c r="B52" s="32"/>
      <c r="C52" s="32"/>
      <c r="D52" s="32"/>
      <c r="E52" s="32"/>
      <c r="F52" s="32"/>
      <c r="G52" s="32"/>
      <c r="H52" s="109"/>
      <c r="I52" s="73" t="s">
        <v>272</v>
      </c>
      <c r="J52" s="5" t="s">
        <v>273</v>
      </c>
      <c r="K52" s="78"/>
      <c r="L52" s="316">
        <f>SUM(L53:L54)</f>
        <v>490000</v>
      </c>
      <c r="M52" s="313">
        <f>M53+M54</f>
        <v>467000</v>
      </c>
      <c r="N52" s="199">
        <f t="shared" si="1"/>
        <v>95.306122448979593</v>
      </c>
    </row>
    <row r="53" spans="1:14" x14ac:dyDescent="0.25">
      <c r="A53" s="38"/>
      <c r="B53" s="32"/>
      <c r="C53" s="32"/>
      <c r="D53" s="32"/>
      <c r="E53" s="32"/>
      <c r="F53" s="32"/>
      <c r="G53" s="32"/>
      <c r="H53" s="109"/>
      <c r="I53" s="73" t="s">
        <v>274</v>
      </c>
      <c r="J53" s="5" t="s">
        <v>275</v>
      </c>
      <c r="K53" s="78"/>
      <c r="L53" s="316">
        <v>25000</v>
      </c>
      <c r="M53" s="313">
        <v>25000</v>
      </c>
      <c r="N53" s="199">
        <f t="shared" si="1"/>
        <v>100</v>
      </c>
    </row>
    <row r="54" spans="1:14" x14ac:dyDescent="0.25">
      <c r="A54" s="38"/>
      <c r="B54" s="32"/>
      <c r="C54" s="32"/>
      <c r="D54" s="32"/>
      <c r="E54" s="32"/>
      <c r="F54" s="32"/>
      <c r="G54" s="32"/>
      <c r="H54" s="109"/>
      <c r="I54" s="73" t="s">
        <v>276</v>
      </c>
      <c r="J54" s="5" t="s">
        <v>277</v>
      </c>
      <c r="K54" s="78"/>
      <c r="L54" s="316">
        <v>465000</v>
      </c>
      <c r="M54" s="313">
        <v>442000</v>
      </c>
      <c r="N54" s="199">
        <f t="shared" si="1"/>
        <v>95.053763440860223</v>
      </c>
    </row>
    <row r="55" spans="1:14" x14ac:dyDescent="0.25">
      <c r="A55" s="38"/>
      <c r="B55" s="32"/>
      <c r="C55" s="32"/>
      <c r="D55" s="32"/>
      <c r="E55" s="32"/>
      <c r="F55" s="32"/>
      <c r="G55" s="32"/>
      <c r="H55" s="109"/>
      <c r="I55" s="73" t="s">
        <v>415</v>
      </c>
      <c r="J55" s="5" t="s">
        <v>416</v>
      </c>
      <c r="K55" s="78"/>
      <c r="L55" s="316">
        <v>10000</v>
      </c>
      <c r="M55" s="313">
        <f>M56</f>
        <v>7265</v>
      </c>
      <c r="N55" s="199">
        <f t="shared" si="1"/>
        <v>72.650000000000006</v>
      </c>
    </row>
    <row r="56" spans="1:14" x14ac:dyDescent="0.25">
      <c r="A56" s="38"/>
      <c r="B56" s="32"/>
      <c r="C56" s="32"/>
      <c r="D56" s="32"/>
      <c r="E56" s="32"/>
      <c r="F56" s="32"/>
      <c r="G56" s="32"/>
      <c r="H56" s="109"/>
      <c r="I56" s="73" t="s">
        <v>413</v>
      </c>
      <c r="J56" s="5" t="s">
        <v>414</v>
      </c>
      <c r="K56" s="78"/>
      <c r="L56" s="316">
        <v>10000</v>
      </c>
      <c r="M56" s="313">
        <v>7265</v>
      </c>
      <c r="N56" s="199">
        <f t="shared" si="1"/>
        <v>72.650000000000006</v>
      </c>
    </row>
    <row r="57" spans="1:14" x14ac:dyDescent="0.25">
      <c r="A57" s="38"/>
      <c r="B57" s="32"/>
      <c r="C57" s="32"/>
      <c r="D57" s="32"/>
      <c r="E57" s="32"/>
      <c r="F57" s="32"/>
      <c r="G57" s="32"/>
      <c r="H57" s="109"/>
      <c r="I57" s="73" t="s">
        <v>453</v>
      </c>
      <c r="J57" s="355" t="s">
        <v>455</v>
      </c>
      <c r="K57" s="356"/>
      <c r="L57" s="316">
        <f>L58</f>
        <v>0</v>
      </c>
      <c r="M57" s="90">
        <f>M58</f>
        <v>376820</v>
      </c>
      <c r="N57" s="199">
        <v>0</v>
      </c>
    </row>
    <row r="58" spans="1:14" x14ac:dyDescent="0.25">
      <c r="A58" s="38"/>
      <c r="B58" s="32"/>
      <c r="C58" s="32"/>
      <c r="D58" s="32"/>
      <c r="E58" s="32"/>
      <c r="F58" s="32"/>
      <c r="G58" s="32"/>
      <c r="H58" s="109"/>
      <c r="I58" s="73" t="s">
        <v>454</v>
      </c>
      <c r="J58" s="355" t="s">
        <v>455</v>
      </c>
      <c r="K58" s="356"/>
      <c r="L58" s="316">
        <v>0</v>
      </c>
      <c r="M58" s="313">
        <v>376820</v>
      </c>
      <c r="N58" s="199">
        <v>0</v>
      </c>
    </row>
    <row r="59" spans="1:14" x14ac:dyDescent="0.25">
      <c r="A59" s="38"/>
      <c r="B59" s="32"/>
      <c r="C59" s="32" t="s">
        <v>5</v>
      </c>
      <c r="D59" s="32"/>
      <c r="E59" s="32"/>
      <c r="F59" s="32"/>
      <c r="G59" s="32"/>
      <c r="H59" s="109"/>
      <c r="I59" s="73">
        <v>64</v>
      </c>
      <c r="J59" s="5" t="s">
        <v>19</v>
      </c>
      <c r="K59" s="78"/>
      <c r="L59" s="316">
        <f>SUM(L60)</f>
        <v>255200</v>
      </c>
      <c r="M59" s="313">
        <f>M60</f>
        <v>361200</v>
      </c>
      <c r="N59" s="199">
        <f t="shared" si="1"/>
        <v>141.5360501567398</v>
      </c>
    </row>
    <row r="60" spans="1:14" x14ac:dyDescent="0.25">
      <c r="A60" s="38"/>
      <c r="B60" s="32"/>
      <c r="C60" s="32"/>
      <c r="D60" s="32"/>
      <c r="E60" s="32"/>
      <c r="F60" s="32"/>
      <c r="G60" s="32"/>
      <c r="H60" s="109"/>
      <c r="I60" s="73" t="s">
        <v>278</v>
      </c>
      <c r="J60" s="5" t="s">
        <v>279</v>
      </c>
      <c r="K60" s="78"/>
      <c r="L60" s="316">
        <f>SUM(L61:L63)</f>
        <v>255200</v>
      </c>
      <c r="M60" s="313">
        <f>M61+M62+M63</f>
        <v>361200</v>
      </c>
      <c r="N60" s="199">
        <f t="shared" si="1"/>
        <v>141.5360501567398</v>
      </c>
    </row>
    <row r="61" spans="1:14" x14ac:dyDescent="0.25">
      <c r="A61" s="38"/>
      <c r="B61" s="32"/>
      <c r="C61" s="32"/>
      <c r="D61" s="32"/>
      <c r="E61" s="32"/>
      <c r="F61" s="32"/>
      <c r="G61" s="32"/>
      <c r="H61" s="109"/>
      <c r="I61" s="73" t="s">
        <v>280</v>
      </c>
      <c r="J61" s="5" t="s">
        <v>281</v>
      </c>
      <c r="K61" s="78"/>
      <c r="L61" s="316">
        <v>4200</v>
      </c>
      <c r="M61" s="313">
        <v>18200</v>
      </c>
      <c r="N61" s="199">
        <f t="shared" si="1"/>
        <v>433.33333333333331</v>
      </c>
    </row>
    <row r="62" spans="1:14" x14ac:dyDescent="0.25">
      <c r="A62" s="38"/>
      <c r="B62" s="32"/>
      <c r="C62" s="32"/>
      <c r="D62" s="32"/>
      <c r="E62" s="32"/>
      <c r="F62" s="32"/>
      <c r="G62" s="32"/>
      <c r="H62" s="109"/>
      <c r="I62" s="73" t="s">
        <v>282</v>
      </c>
      <c r="J62" s="5" t="s">
        <v>283</v>
      </c>
      <c r="K62" s="78"/>
      <c r="L62" s="316">
        <v>250000</v>
      </c>
      <c r="M62" s="313">
        <v>342000</v>
      </c>
      <c r="N62" s="199">
        <f t="shared" si="1"/>
        <v>136.80000000000001</v>
      </c>
    </row>
    <row r="63" spans="1:14" x14ac:dyDescent="0.25">
      <c r="A63" s="38"/>
      <c r="B63" s="32"/>
      <c r="C63" s="32"/>
      <c r="D63" s="32"/>
      <c r="E63" s="32"/>
      <c r="F63" s="32"/>
      <c r="G63" s="32"/>
      <c r="H63" s="109"/>
      <c r="I63" s="73" t="s">
        <v>284</v>
      </c>
      <c r="J63" s="5" t="s">
        <v>285</v>
      </c>
      <c r="K63" s="78"/>
      <c r="L63" s="316">
        <v>1000</v>
      </c>
      <c r="M63" s="313">
        <v>1000</v>
      </c>
      <c r="N63" s="199">
        <f t="shared" si="1"/>
        <v>100</v>
      </c>
    </row>
    <row r="64" spans="1:14" x14ac:dyDescent="0.25">
      <c r="A64" s="38"/>
      <c r="B64" s="32"/>
      <c r="C64" s="32" t="s">
        <v>5</v>
      </c>
      <c r="D64" s="32"/>
      <c r="E64" s="32"/>
      <c r="F64" s="32"/>
      <c r="G64" s="32"/>
      <c r="H64" s="109"/>
      <c r="I64" s="73">
        <v>65</v>
      </c>
      <c r="J64" s="5" t="s">
        <v>449</v>
      </c>
      <c r="K64" s="78"/>
      <c r="L64" s="316">
        <f>L65+L67+L70</f>
        <v>138200</v>
      </c>
      <c r="M64" s="313">
        <f>M65+M67+M70</f>
        <v>140400</v>
      </c>
      <c r="N64" s="199">
        <f t="shared" si="1"/>
        <v>101.5918958031838</v>
      </c>
    </row>
    <row r="65" spans="1:14" x14ac:dyDescent="0.25">
      <c r="A65" s="38"/>
      <c r="B65" s="32"/>
      <c r="C65" s="32"/>
      <c r="D65" s="32"/>
      <c r="E65" s="32"/>
      <c r="F65" s="32"/>
      <c r="G65" s="32"/>
      <c r="H65" s="109"/>
      <c r="I65" s="73" t="s">
        <v>286</v>
      </c>
      <c r="J65" s="5" t="s">
        <v>287</v>
      </c>
      <c r="K65" s="78"/>
      <c r="L65" s="316">
        <v>100</v>
      </c>
      <c r="M65" s="313">
        <f>M66</f>
        <v>100</v>
      </c>
      <c r="N65" s="199">
        <f t="shared" si="1"/>
        <v>100</v>
      </c>
    </row>
    <row r="66" spans="1:14" x14ac:dyDescent="0.25">
      <c r="A66" s="79"/>
      <c r="B66" s="39"/>
      <c r="C66" s="39"/>
      <c r="D66" s="39"/>
      <c r="E66" s="39"/>
      <c r="F66" s="39"/>
      <c r="G66" s="39"/>
      <c r="H66" s="283"/>
      <c r="I66" s="69" t="s">
        <v>288</v>
      </c>
      <c r="J66" s="111" t="s">
        <v>289</v>
      </c>
      <c r="K66" s="68"/>
      <c r="L66" s="317">
        <v>100</v>
      </c>
      <c r="M66" s="314">
        <v>100</v>
      </c>
      <c r="N66" s="269">
        <f t="shared" si="1"/>
        <v>100</v>
      </c>
    </row>
    <row r="67" spans="1:14" x14ac:dyDescent="0.25">
      <c r="A67" s="76"/>
      <c r="B67" s="77"/>
      <c r="C67" s="77"/>
      <c r="D67" s="77"/>
      <c r="E67" s="77"/>
      <c r="F67" s="77"/>
      <c r="G67" s="77"/>
      <c r="H67" s="131"/>
      <c r="I67" s="72" t="s">
        <v>290</v>
      </c>
      <c r="J67" s="137" t="s">
        <v>291</v>
      </c>
      <c r="K67" s="71"/>
      <c r="L67" s="284">
        <f>SUM(L68:L69)</f>
        <v>1100</v>
      </c>
      <c r="M67" s="259">
        <f>M68+M69</f>
        <v>200</v>
      </c>
      <c r="N67" s="268">
        <f t="shared" si="1"/>
        <v>18.181818181818183</v>
      </c>
    </row>
    <row r="68" spans="1:14" x14ac:dyDescent="0.25">
      <c r="A68" s="38"/>
      <c r="B68" s="32"/>
      <c r="C68" s="32"/>
      <c r="D68" s="32"/>
      <c r="E68" s="32"/>
      <c r="F68" s="32"/>
      <c r="G68" s="32"/>
      <c r="H68" s="109"/>
      <c r="I68" s="73" t="s">
        <v>292</v>
      </c>
      <c r="J68" s="5" t="s">
        <v>293</v>
      </c>
      <c r="K68" s="78"/>
      <c r="L68" s="90">
        <v>1000</v>
      </c>
      <c r="M68" s="260">
        <v>100</v>
      </c>
      <c r="N68" s="199">
        <f t="shared" si="1"/>
        <v>10</v>
      </c>
    </row>
    <row r="69" spans="1:14" x14ac:dyDescent="0.25">
      <c r="A69" s="38"/>
      <c r="B69" s="32"/>
      <c r="C69" s="32"/>
      <c r="D69" s="32"/>
      <c r="E69" s="32"/>
      <c r="F69" s="32"/>
      <c r="G69" s="32"/>
      <c r="H69" s="109"/>
      <c r="I69" s="73" t="s">
        <v>294</v>
      </c>
      <c r="J69" s="5" t="s">
        <v>295</v>
      </c>
      <c r="K69" s="78"/>
      <c r="L69" s="90">
        <v>100</v>
      </c>
      <c r="M69" s="260">
        <v>100</v>
      </c>
      <c r="N69" s="199">
        <f t="shared" si="1"/>
        <v>100</v>
      </c>
    </row>
    <row r="70" spans="1:14" x14ac:dyDescent="0.25">
      <c r="A70" s="38"/>
      <c r="B70" s="32"/>
      <c r="C70" s="32"/>
      <c r="D70" s="32"/>
      <c r="E70" s="32"/>
      <c r="F70" s="32"/>
      <c r="G70" s="32"/>
      <c r="H70" s="109"/>
      <c r="I70" s="73" t="s">
        <v>296</v>
      </c>
      <c r="J70" s="5" t="s">
        <v>297</v>
      </c>
      <c r="K70" s="78"/>
      <c r="L70" s="90">
        <f>SUM(L71:L72)</f>
        <v>137000</v>
      </c>
      <c r="M70" s="260">
        <f>M71+M72</f>
        <v>140100</v>
      </c>
      <c r="N70" s="199">
        <f t="shared" si="1"/>
        <v>102.26277372262773</v>
      </c>
    </row>
    <row r="71" spans="1:14" x14ac:dyDescent="0.25">
      <c r="A71" s="38"/>
      <c r="B71" s="32"/>
      <c r="C71" s="32"/>
      <c r="D71" s="32"/>
      <c r="E71" s="32"/>
      <c r="F71" s="32"/>
      <c r="G71" s="32"/>
      <c r="H71" s="109"/>
      <c r="I71" s="73" t="s">
        <v>298</v>
      </c>
      <c r="J71" s="5" t="s">
        <v>299</v>
      </c>
      <c r="K71" s="78"/>
      <c r="L71" s="90">
        <v>5000</v>
      </c>
      <c r="M71" s="260">
        <v>100</v>
      </c>
      <c r="N71" s="199">
        <f t="shared" si="1"/>
        <v>2</v>
      </c>
    </row>
    <row r="72" spans="1:14" x14ac:dyDescent="0.25">
      <c r="A72" s="38"/>
      <c r="B72" s="32"/>
      <c r="C72" s="32"/>
      <c r="D72" s="32"/>
      <c r="E72" s="32"/>
      <c r="F72" s="32"/>
      <c r="G72" s="32"/>
      <c r="H72" s="109"/>
      <c r="I72" s="73" t="s">
        <v>300</v>
      </c>
      <c r="J72" s="5" t="s">
        <v>301</v>
      </c>
      <c r="K72" s="78"/>
      <c r="L72" s="90">
        <v>132000</v>
      </c>
      <c r="M72" s="260">
        <v>140000</v>
      </c>
      <c r="N72" s="199">
        <f t="shared" si="1"/>
        <v>106.06060606060606</v>
      </c>
    </row>
    <row r="73" spans="1:14" x14ac:dyDescent="0.25">
      <c r="A73" s="38"/>
      <c r="B73" s="32"/>
      <c r="C73" s="32" t="s">
        <v>5</v>
      </c>
      <c r="D73" s="32"/>
      <c r="E73" s="32"/>
      <c r="F73" s="32"/>
      <c r="G73" s="32"/>
      <c r="H73" s="109" t="s">
        <v>72</v>
      </c>
      <c r="I73" s="73" t="s">
        <v>20</v>
      </c>
      <c r="J73" s="355" t="s">
        <v>21</v>
      </c>
      <c r="K73" s="356"/>
      <c r="L73" s="90">
        <f>SUM(L74)</f>
        <v>113000</v>
      </c>
      <c r="M73" s="260">
        <f>M74</f>
        <v>126829</v>
      </c>
      <c r="N73" s="199">
        <f t="shared" si="1"/>
        <v>112.23805309734513</v>
      </c>
    </row>
    <row r="74" spans="1:14" x14ac:dyDescent="0.25">
      <c r="A74" s="38"/>
      <c r="B74" s="32"/>
      <c r="C74" s="32"/>
      <c r="D74" s="32"/>
      <c r="E74" s="32"/>
      <c r="F74" s="32"/>
      <c r="G74" s="32"/>
      <c r="H74" s="109"/>
      <c r="I74" s="73" t="s">
        <v>302</v>
      </c>
      <c r="J74" s="196" t="s">
        <v>303</v>
      </c>
      <c r="K74" s="197"/>
      <c r="L74" s="90">
        <f>SUM(L75:L76)</f>
        <v>113000</v>
      </c>
      <c r="M74" s="260">
        <f>M75+M76</f>
        <v>126829</v>
      </c>
      <c r="N74" s="199">
        <f t="shared" si="1"/>
        <v>112.23805309734513</v>
      </c>
    </row>
    <row r="75" spans="1:14" x14ac:dyDescent="0.25">
      <c r="A75" s="38"/>
      <c r="B75" s="32"/>
      <c r="C75" s="32"/>
      <c r="D75" s="32"/>
      <c r="E75" s="32"/>
      <c r="F75" s="32"/>
      <c r="G75" s="32"/>
      <c r="H75" s="109"/>
      <c r="I75" s="73" t="s">
        <v>304</v>
      </c>
      <c r="J75" s="196" t="s">
        <v>306</v>
      </c>
      <c r="K75" s="197"/>
      <c r="L75" s="90">
        <v>83000</v>
      </c>
      <c r="M75" s="260">
        <v>18829</v>
      </c>
      <c r="N75" s="199">
        <f t="shared" si="1"/>
        <v>22.685542168674701</v>
      </c>
    </row>
    <row r="76" spans="1:14" x14ac:dyDescent="0.25">
      <c r="A76" s="38"/>
      <c r="B76" s="32"/>
      <c r="C76" s="32"/>
      <c r="D76" s="32"/>
      <c r="E76" s="32"/>
      <c r="F76" s="32"/>
      <c r="G76" s="32"/>
      <c r="H76" s="109"/>
      <c r="I76" s="73" t="s">
        <v>305</v>
      </c>
      <c r="J76" s="196" t="s">
        <v>307</v>
      </c>
      <c r="K76" s="197"/>
      <c r="L76" s="90">
        <v>30000</v>
      </c>
      <c r="M76" s="260">
        <v>108000</v>
      </c>
      <c r="N76" s="199">
        <f t="shared" si="1"/>
        <v>360</v>
      </c>
    </row>
    <row r="77" spans="1:14" x14ac:dyDescent="0.25">
      <c r="A77" s="38"/>
      <c r="B77" s="32"/>
      <c r="C77" s="32" t="s">
        <v>5</v>
      </c>
      <c r="D77" s="32"/>
      <c r="E77" s="32"/>
      <c r="F77" s="32"/>
      <c r="G77" s="32"/>
      <c r="H77" s="109"/>
      <c r="I77" s="73" t="s">
        <v>22</v>
      </c>
      <c r="J77" s="5" t="s">
        <v>23</v>
      </c>
      <c r="K77" s="78"/>
      <c r="L77" s="90">
        <v>1000</v>
      </c>
      <c r="M77" s="260">
        <f>M78+M80</f>
        <v>1000</v>
      </c>
      <c r="N77" s="199">
        <f t="shared" si="1"/>
        <v>100</v>
      </c>
    </row>
    <row r="78" spans="1:14" x14ac:dyDescent="0.25">
      <c r="A78" s="38"/>
      <c r="B78" s="32"/>
      <c r="C78" s="32"/>
      <c r="D78" s="32"/>
      <c r="E78" s="32"/>
      <c r="F78" s="32"/>
      <c r="G78" s="32"/>
      <c r="H78" s="109"/>
      <c r="I78" s="73" t="s">
        <v>308</v>
      </c>
      <c r="J78" s="5" t="s">
        <v>309</v>
      </c>
      <c r="K78" s="78"/>
      <c r="L78" s="90">
        <v>900</v>
      </c>
      <c r="M78" s="260">
        <f>M79</f>
        <v>700</v>
      </c>
      <c r="N78" s="199">
        <f t="shared" si="1"/>
        <v>77.777777777777786</v>
      </c>
    </row>
    <row r="79" spans="1:14" x14ac:dyDescent="0.25">
      <c r="A79" s="38"/>
      <c r="B79" s="32"/>
      <c r="C79" s="32"/>
      <c r="D79" s="32"/>
      <c r="E79" s="32"/>
      <c r="F79" s="32"/>
      <c r="G79" s="32"/>
      <c r="H79" s="109"/>
      <c r="I79" s="73" t="s">
        <v>310</v>
      </c>
      <c r="J79" s="5" t="s">
        <v>311</v>
      </c>
      <c r="K79" s="78"/>
      <c r="L79" s="90">
        <v>900</v>
      </c>
      <c r="M79" s="260">
        <v>700</v>
      </c>
      <c r="N79" s="199">
        <f t="shared" si="1"/>
        <v>77.777777777777786</v>
      </c>
    </row>
    <row r="80" spans="1:14" x14ac:dyDescent="0.25">
      <c r="A80" s="38"/>
      <c r="B80" s="32"/>
      <c r="C80" s="32"/>
      <c r="D80" s="32"/>
      <c r="E80" s="32"/>
      <c r="F80" s="32"/>
      <c r="G80" s="32"/>
      <c r="H80" s="109"/>
      <c r="I80" s="73" t="s">
        <v>312</v>
      </c>
      <c r="J80" s="5" t="s">
        <v>285</v>
      </c>
      <c r="K80" s="78"/>
      <c r="L80" s="90">
        <v>100</v>
      </c>
      <c r="M80" s="260">
        <f>M81</f>
        <v>300</v>
      </c>
      <c r="N80" s="199">
        <f t="shared" si="1"/>
        <v>300</v>
      </c>
    </row>
    <row r="81" spans="1:14" x14ac:dyDescent="0.25">
      <c r="A81" s="38"/>
      <c r="B81" s="32"/>
      <c r="C81" s="32"/>
      <c r="D81" s="32"/>
      <c r="E81" s="32"/>
      <c r="F81" s="32"/>
      <c r="G81" s="32"/>
      <c r="H81" s="109"/>
      <c r="I81" s="73" t="s">
        <v>315</v>
      </c>
      <c r="J81" s="5" t="s">
        <v>314</v>
      </c>
      <c r="K81" s="78"/>
      <c r="L81" s="90">
        <v>100</v>
      </c>
      <c r="M81" s="257">
        <v>300</v>
      </c>
      <c r="N81" s="269">
        <f t="shared" si="1"/>
        <v>300</v>
      </c>
    </row>
    <row r="82" spans="1:14" x14ac:dyDescent="0.25">
      <c r="A82" s="118"/>
      <c r="B82" s="119"/>
      <c r="C82" s="119"/>
      <c r="D82" s="119"/>
      <c r="E82" s="119"/>
      <c r="F82" s="119"/>
      <c r="G82" s="119" t="s">
        <v>180</v>
      </c>
      <c r="H82" s="120"/>
      <c r="I82" s="48">
        <v>7</v>
      </c>
      <c r="J82" s="112" t="s">
        <v>11</v>
      </c>
      <c r="K82" s="108"/>
      <c r="L82" s="114">
        <v>1000</v>
      </c>
      <c r="M82" s="270">
        <f>M83</f>
        <v>200</v>
      </c>
      <c r="N82" s="265">
        <f t="shared" ref="N82:N106" si="2">M82/L82*100</f>
        <v>20</v>
      </c>
    </row>
    <row r="83" spans="1:14" x14ac:dyDescent="0.25">
      <c r="A83" s="38"/>
      <c r="B83" s="32"/>
      <c r="C83" s="32" t="s">
        <v>3</v>
      </c>
      <c r="D83" s="32"/>
      <c r="E83" s="32"/>
      <c r="F83" s="32"/>
      <c r="G83" s="32" t="s">
        <v>180</v>
      </c>
      <c r="H83" s="109"/>
      <c r="I83" s="73">
        <v>72</v>
      </c>
      <c r="J83" s="5" t="s">
        <v>24</v>
      </c>
      <c r="K83" s="78"/>
      <c r="L83" s="81">
        <v>1000</v>
      </c>
      <c r="M83" s="180">
        <v>200</v>
      </c>
      <c r="N83" s="266">
        <f t="shared" si="2"/>
        <v>20</v>
      </c>
    </row>
    <row r="84" spans="1:14" ht="13.15" customHeight="1" x14ac:dyDescent="0.25">
      <c r="A84" s="118" t="s">
        <v>45</v>
      </c>
      <c r="B84" s="119"/>
      <c r="C84" s="119" t="s">
        <v>5</v>
      </c>
      <c r="D84" s="119" t="s">
        <v>13</v>
      </c>
      <c r="E84" s="119" t="s">
        <v>178</v>
      </c>
      <c r="F84" s="119"/>
      <c r="G84" s="119" t="s">
        <v>180</v>
      </c>
      <c r="H84" s="120"/>
      <c r="I84" s="48">
        <v>3</v>
      </c>
      <c r="J84" s="112" t="s">
        <v>12</v>
      </c>
      <c r="K84" s="198"/>
      <c r="L84" s="113">
        <f>L85+L92+L119+L125+L129+L122</f>
        <v>827710</v>
      </c>
      <c r="M84" s="270">
        <f>M85+M92+M119+M122+M125+M129</f>
        <v>1026009</v>
      </c>
      <c r="N84" s="250">
        <f t="shared" si="2"/>
        <v>123.95754551714973</v>
      </c>
    </row>
    <row r="85" spans="1:14" ht="13.9" customHeight="1" x14ac:dyDescent="0.25">
      <c r="A85" s="38" t="s">
        <v>45</v>
      </c>
      <c r="B85" s="32"/>
      <c r="C85" s="32" t="s">
        <v>5</v>
      </c>
      <c r="D85" s="32"/>
      <c r="E85" s="32"/>
      <c r="F85" s="32"/>
      <c r="G85" s="32"/>
      <c r="H85" s="109"/>
      <c r="I85" s="73">
        <v>31</v>
      </c>
      <c r="J85" s="5" t="s">
        <v>25</v>
      </c>
      <c r="K85" s="78"/>
      <c r="L85" s="81">
        <f>L86+L88+L90</f>
        <v>158750</v>
      </c>
      <c r="M85" s="263">
        <f>M86+M88+M90</f>
        <v>143000</v>
      </c>
      <c r="N85" s="267">
        <f t="shared" si="2"/>
        <v>90.078740157480325</v>
      </c>
    </row>
    <row r="86" spans="1:14" ht="13.9" customHeight="1" x14ac:dyDescent="0.25">
      <c r="A86" s="38"/>
      <c r="B86" s="32"/>
      <c r="C86" s="32"/>
      <c r="D86" s="32"/>
      <c r="E86" s="32"/>
      <c r="F86" s="32"/>
      <c r="G86" s="32"/>
      <c r="H86" s="109"/>
      <c r="I86" s="73" t="s">
        <v>316</v>
      </c>
      <c r="J86" s="355" t="s">
        <v>317</v>
      </c>
      <c r="K86" s="356"/>
      <c r="L86" s="81">
        <v>130000</v>
      </c>
      <c r="M86" s="239">
        <f>M87</f>
        <v>116000</v>
      </c>
      <c r="N86" s="253">
        <f t="shared" si="2"/>
        <v>89.230769230769241</v>
      </c>
    </row>
    <row r="87" spans="1:14" ht="13.9" customHeight="1" x14ac:dyDescent="0.25">
      <c r="A87" s="38"/>
      <c r="B87" s="32"/>
      <c r="C87" s="32"/>
      <c r="D87" s="32"/>
      <c r="E87" s="32"/>
      <c r="F87" s="32"/>
      <c r="G87" s="32"/>
      <c r="H87" s="109"/>
      <c r="I87" s="73" t="s">
        <v>318</v>
      </c>
      <c r="J87" s="5" t="s">
        <v>319</v>
      </c>
      <c r="K87" s="78"/>
      <c r="L87" s="81">
        <v>130000</v>
      </c>
      <c r="M87" s="239">
        <v>116000</v>
      </c>
      <c r="N87" s="253">
        <f t="shared" si="2"/>
        <v>89.230769230769241</v>
      </c>
    </row>
    <row r="88" spans="1:14" ht="13.9" customHeight="1" x14ac:dyDescent="0.25">
      <c r="A88" s="38"/>
      <c r="B88" s="32"/>
      <c r="C88" s="32"/>
      <c r="D88" s="32"/>
      <c r="E88" s="32"/>
      <c r="F88" s="32"/>
      <c r="G88" s="32"/>
      <c r="H88" s="109"/>
      <c r="I88" s="73" t="s">
        <v>320</v>
      </c>
      <c r="J88" s="5" t="s">
        <v>321</v>
      </c>
      <c r="K88" s="78"/>
      <c r="L88" s="81">
        <v>4000</v>
      </c>
      <c r="M88" s="239">
        <f>M89</f>
        <v>7000</v>
      </c>
      <c r="N88" s="253">
        <f t="shared" si="2"/>
        <v>175</v>
      </c>
    </row>
    <row r="89" spans="1:14" ht="13.9" customHeight="1" x14ac:dyDescent="0.25">
      <c r="A89" s="38"/>
      <c r="B89" s="32"/>
      <c r="C89" s="32"/>
      <c r="D89" s="32"/>
      <c r="E89" s="32"/>
      <c r="F89" s="32"/>
      <c r="G89" s="32"/>
      <c r="H89" s="109"/>
      <c r="I89" s="73" t="s">
        <v>322</v>
      </c>
      <c r="J89" s="5" t="s">
        <v>321</v>
      </c>
      <c r="K89" s="78"/>
      <c r="L89" s="81">
        <v>4000</v>
      </c>
      <c r="M89" s="239">
        <v>7000</v>
      </c>
      <c r="N89" s="253">
        <f t="shared" si="2"/>
        <v>175</v>
      </c>
    </row>
    <row r="90" spans="1:14" ht="13.9" customHeight="1" x14ac:dyDescent="0.25">
      <c r="A90" s="38"/>
      <c r="B90" s="32"/>
      <c r="C90" s="32"/>
      <c r="D90" s="32"/>
      <c r="E90" s="32"/>
      <c r="F90" s="32"/>
      <c r="G90" s="32"/>
      <c r="H90" s="109"/>
      <c r="I90" s="73" t="s">
        <v>323</v>
      </c>
      <c r="J90" s="5" t="s">
        <v>324</v>
      </c>
      <c r="K90" s="78"/>
      <c r="L90" s="81">
        <v>24750</v>
      </c>
      <c r="M90" s="239">
        <f>M91</f>
        <v>20000</v>
      </c>
      <c r="N90" s="253">
        <f t="shared" si="2"/>
        <v>80.808080808080803</v>
      </c>
    </row>
    <row r="91" spans="1:14" ht="13.9" customHeight="1" x14ac:dyDescent="0.25">
      <c r="A91" s="38"/>
      <c r="B91" s="32"/>
      <c r="C91" s="32"/>
      <c r="D91" s="32"/>
      <c r="E91" s="32"/>
      <c r="F91" s="32"/>
      <c r="G91" s="32"/>
      <c r="H91" s="109"/>
      <c r="I91" s="73" t="s">
        <v>325</v>
      </c>
      <c r="J91" s="5" t="s">
        <v>326</v>
      </c>
      <c r="K91" s="78"/>
      <c r="L91" s="81">
        <v>24750</v>
      </c>
      <c r="M91" s="239">
        <v>20000</v>
      </c>
      <c r="N91" s="253">
        <f t="shared" si="2"/>
        <v>80.808080808080803</v>
      </c>
    </row>
    <row r="92" spans="1:14" ht="13.9" customHeight="1" x14ac:dyDescent="0.25">
      <c r="A92" s="38" t="s">
        <v>45</v>
      </c>
      <c r="B92" s="32"/>
      <c r="C92" s="32" t="s">
        <v>5</v>
      </c>
      <c r="D92" s="32"/>
      <c r="E92" s="32"/>
      <c r="F92" s="32"/>
      <c r="G92" s="32"/>
      <c r="H92" s="109"/>
      <c r="I92" s="73">
        <v>32</v>
      </c>
      <c r="J92" s="5" t="s">
        <v>26</v>
      </c>
      <c r="K92" s="78"/>
      <c r="L92" s="81">
        <f>L93+L97+L102+L112</f>
        <v>445560</v>
      </c>
      <c r="M92" s="239">
        <f>M93+M97+M102+M112</f>
        <v>588969</v>
      </c>
      <c r="N92" s="253">
        <f t="shared" si="2"/>
        <v>132.18623754376515</v>
      </c>
    </row>
    <row r="93" spans="1:14" ht="13.9" customHeight="1" x14ac:dyDescent="0.25">
      <c r="A93" s="38"/>
      <c r="B93" s="32"/>
      <c r="C93" s="32"/>
      <c r="D93" s="32"/>
      <c r="E93" s="32"/>
      <c r="F93" s="32"/>
      <c r="G93" s="32"/>
      <c r="H93" s="109"/>
      <c r="I93" s="73" t="s">
        <v>327</v>
      </c>
      <c r="J93" s="5" t="s">
        <v>328</v>
      </c>
      <c r="K93" s="78"/>
      <c r="L93" s="81">
        <f>SUM(L94:L96)</f>
        <v>4100</v>
      </c>
      <c r="M93" s="239">
        <f>M94+M95+M96</f>
        <v>3200</v>
      </c>
      <c r="N93" s="253">
        <f t="shared" si="2"/>
        <v>78.048780487804876</v>
      </c>
    </row>
    <row r="94" spans="1:14" ht="13.9" customHeight="1" x14ac:dyDescent="0.25">
      <c r="A94" s="38"/>
      <c r="B94" s="32"/>
      <c r="C94" s="32"/>
      <c r="D94" s="32"/>
      <c r="E94" s="32"/>
      <c r="F94" s="32"/>
      <c r="G94" s="32"/>
      <c r="H94" s="109"/>
      <c r="I94" s="73" t="s">
        <v>329</v>
      </c>
      <c r="J94" s="5" t="s">
        <v>332</v>
      </c>
      <c r="K94" s="78"/>
      <c r="L94" s="81">
        <v>500</v>
      </c>
      <c r="M94" s="239">
        <v>50</v>
      </c>
      <c r="N94" s="253">
        <f t="shared" si="2"/>
        <v>10</v>
      </c>
    </row>
    <row r="95" spans="1:14" ht="13.9" customHeight="1" x14ac:dyDescent="0.25">
      <c r="A95" s="38"/>
      <c r="B95" s="32"/>
      <c r="C95" s="32"/>
      <c r="D95" s="32"/>
      <c r="E95" s="32"/>
      <c r="F95" s="32"/>
      <c r="G95" s="32"/>
      <c r="H95" s="109"/>
      <c r="I95" s="73" t="s">
        <v>330</v>
      </c>
      <c r="J95" s="5" t="s">
        <v>333</v>
      </c>
      <c r="K95" s="78"/>
      <c r="L95" s="81">
        <v>2600</v>
      </c>
      <c r="M95" s="239">
        <v>1900</v>
      </c>
      <c r="N95" s="253">
        <f t="shared" si="2"/>
        <v>73.076923076923066</v>
      </c>
    </row>
    <row r="96" spans="1:14" ht="13.9" customHeight="1" x14ac:dyDescent="0.25">
      <c r="A96" s="38"/>
      <c r="B96" s="32"/>
      <c r="C96" s="32"/>
      <c r="D96" s="32"/>
      <c r="E96" s="32"/>
      <c r="F96" s="32"/>
      <c r="G96" s="32"/>
      <c r="H96" s="109"/>
      <c r="I96" s="73" t="s">
        <v>331</v>
      </c>
      <c r="J96" s="5" t="s">
        <v>334</v>
      </c>
      <c r="K96" s="78"/>
      <c r="L96" s="81">
        <v>1000</v>
      </c>
      <c r="M96" s="239">
        <v>1250</v>
      </c>
      <c r="N96" s="253">
        <f t="shared" si="2"/>
        <v>125</v>
      </c>
    </row>
    <row r="97" spans="1:14" ht="13.9" customHeight="1" x14ac:dyDescent="0.25">
      <c r="A97" s="38"/>
      <c r="B97" s="32"/>
      <c r="C97" s="32"/>
      <c r="D97" s="32"/>
      <c r="E97" s="32"/>
      <c r="F97" s="32"/>
      <c r="G97" s="32"/>
      <c r="H97" s="109"/>
      <c r="I97" s="73" t="s">
        <v>335</v>
      </c>
      <c r="J97" s="5" t="s">
        <v>336</v>
      </c>
      <c r="K97" s="78"/>
      <c r="L97" s="81">
        <f>SUM(L98:L101)</f>
        <v>59600</v>
      </c>
      <c r="M97" s="239">
        <f>M98+M99+M100+M101</f>
        <v>78000</v>
      </c>
      <c r="N97" s="253">
        <f t="shared" si="2"/>
        <v>130.8724832214765</v>
      </c>
    </row>
    <row r="98" spans="1:14" ht="13.9" customHeight="1" x14ac:dyDescent="0.25">
      <c r="A98" s="38"/>
      <c r="B98" s="32"/>
      <c r="C98" s="32"/>
      <c r="D98" s="32"/>
      <c r="E98" s="32"/>
      <c r="F98" s="32"/>
      <c r="G98" s="32"/>
      <c r="H98" s="109"/>
      <c r="I98" s="73" t="s">
        <v>337</v>
      </c>
      <c r="J98" s="5" t="s">
        <v>341</v>
      </c>
      <c r="K98" s="78"/>
      <c r="L98" s="81">
        <v>6000</v>
      </c>
      <c r="M98" s="239">
        <v>5000</v>
      </c>
      <c r="N98" s="253">
        <f t="shared" si="2"/>
        <v>83.333333333333343</v>
      </c>
    </row>
    <row r="99" spans="1:14" ht="13.9" customHeight="1" x14ac:dyDescent="0.25">
      <c r="A99" s="38"/>
      <c r="B99" s="32"/>
      <c r="C99" s="32"/>
      <c r="D99" s="32"/>
      <c r="E99" s="32"/>
      <c r="F99" s="32"/>
      <c r="G99" s="32"/>
      <c r="H99" s="109"/>
      <c r="I99" s="73" t="s">
        <v>338</v>
      </c>
      <c r="J99" s="355" t="s">
        <v>342</v>
      </c>
      <c r="K99" s="356"/>
      <c r="L99" s="81">
        <v>42100</v>
      </c>
      <c r="M99" s="239">
        <v>60000</v>
      </c>
      <c r="N99" s="253">
        <f t="shared" si="2"/>
        <v>142.51781472684087</v>
      </c>
    </row>
    <row r="100" spans="1:14" ht="13.9" customHeight="1" x14ac:dyDescent="0.25">
      <c r="A100" s="79"/>
      <c r="B100" s="39"/>
      <c r="C100" s="39"/>
      <c r="D100" s="39"/>
      <c r="E100" s="39"/>
      <c r="F100" s="39"/>
      <c r="G100" s="39"/>
      <c r="H100" s="283"/>
      <c r="I100" s="69" t="s">
        <v>339</v>
      </c>
      <c r="J100" s="111" t="s">
        <v>343</v>
      </c>
      <c r="K100" s="68"/>
      <c r="L100" s="285">
        <v>10000</v>
      </c>
      <c r="M100" s="241">
        <v>12000</v>
      </c>
      <c r="N100" s="254">
        <f t="shared" si="2"/>
        <v>120</v>
      </c>
    </row>
    <row r="101" spans="1:14" ht="13.9" customHeight="1" x14ac:dyDescent="0.25">
      <c r="A101" s="76"/>
      <c r="B101" s="77"/>
      <c r="C101" s="77"/>
      <c r="D101" s="77"/>
      <c r="E101" s="77"/>
      <c r="F101" s="77"/>
      <c r="G101" s="77"/>
      <c r="H101" s="131"/>
      <c r="I101" s="72" t="s">
        <v>340</v>
      </c>
      <c r="J101" s="137" t="s">
        <v>344</v>
      </c>
      <c r="K101" s="71"/>
      <c r="L101" s="286">
        <v>1500</v>
      </c>
      <c r="M101" s="263">
        <v>1000</v>
      </c>
      <c r="N101" s="267">
        <f t="shared" si="2"/>
        <v>66.666666666666657</v>
      </c>
    </row>
    <row r="102" spans="1:14" ht="13.9" customHeight="1" x14ac:dyDescent="0.25">
      <c r="A102" s="38"/>
      <c r="B102" s="32"/>
      <c r="C102" s="32"/>
      <c r="D102" s="32"/>
      <c r="E102" s="32"/>
      <c r="F102" s="32"/>
      <c r="G102" s="32"/>
      <c r="H102" s="109"/>
      <c r="I102" s="73" t="s">
        <v>345</v>
      </c>
      <c r="J102" s="5" t="s">
        <v>346</v>
      </c>
      <c r="K102" s="78"/>
      <c r="L102" s="81">
        <f>SUM(L103:L111)</f>
        <v>323500</v>
      </c>
      <c r="M102" s="239">
        <f>M103+M104+M105+M106+M107+M108+M109+M110+M111</f>
        <v>443069</v>
      </c>
      <c r="N102" s="253">
        <f t="shared" si="2"/>
        <v>136.96105100463677</v>
      </c>
    </row>
    <row r="103" spans="1:14" ht="13.9" customHeight="1" x14ac:dyDescent="0.25">
      <c r="A103" s="38"/>
      <c r="B103" s="32"/>
      <c r="C103" s="32"/>
      <c r="D103" s="32"/>
      <c r="E103" s="32"/>
      <c r="F103" s="32"/>
      <c r="G103" s="32"/>
      <c r="H103" s="109"/>
      <c r="I103" s="73" t="s">
        <v>347</v>
      </c>
      <c r="J103" s="5" t="s">
        <v>355</v>
      </c>
      <c r="K103" s="78"/>
      <c r="L103" s="81">
        <v>5600</v>
      </c>
      <c r="M103" s="239">
        <v>5800</v>
      </c>
      <c r="N103" s="253">
        <f t="shared" si="2"/>
        <v>103.57142857142858</v>
      </c>
    </row>
    <row r="104" spans="1:14" ht="13.9" customHeight="1" x14ac:dyDescent="0.25">
      <c r="A104" s="38"/>
      <c r="B104" s="32"/>
      <c r="C104" s="32"/>
      <c r="D104" s="32"/>
      <c r="E104" s="32"/>
      <c r="F104" s="32"/>
      <c r="G104" s="32"/>
      <c r="H104" s="109"/>
      <c r="I104" s="73" t="s">
        <v>348</v>
      </c>
      <c r="J104" s="5" t="s">
        <v>356</v>
      </c>
      <c r="K104" s="78"/>
      <c r="L104" s="81">
        <v>218000</v>
      </c>
      <c r="M104" s="239">
        <v>343000</v>
      </c>
      <c r="N104" s="253">
        <f t="shared" si="2"/>
        <v>157.33944954128441</v>
      </c>
    </row>
    <row r="105" spans="1:14" ht="13.9" customHeight="1" x14ac:dyDescent="0.25">
      <c r="A105" s="38"/>
      <c r="B105" s="32"/>
      <c r="C105" s="32"/>
      <c r="D105" s="32"/>
      <c r="E105" s="32"/>
      <c r="F105" s="32"/>
      <c r="G105" s="32"/>
      <c r="H105" s="109"/>
      <c r="I105" s="73" t="s">
        <v>349</v>
      </c>
      <c r="J105" s="5" t="s">
        <v>357</v>
      </c>
      <c r="K105" s="78"/>
      <c r="L105" s="81">
        <v>8500</v>
      </c>
      <c r="M105" s="239">
        <v>8000</v>
      </c>
      <c r="N105" s="253">
        <f t="shared" si="2"/>
        <v>94.117647058823522</v>
      </c>
    </row>
    <row r="106" spans="1:14" ht="13.9" customHeight="1" x14ac:dyDescent="0.25">
      <c r="A106" s="38"/>
      <c r="B106" s="32"/>
      <c r="C106" s="32"/>
      <c r="D106" s="32"/>
      <c r="E106" s="32"/>
      <c r="F106" s="32"/>
      <c r="G106" s="32"/>
      <c r="H106" s="109"/>
      <c r="I106" s="73" t="s">
        <v>350</v>
      </c>
      <c r="J106" s="5" t="s">
        <v>358</v>
      </c>
      <c r="K106" s="78"/>
      <c r="L106" s="81">
        <v>5000</v>
      </c>
      <c r="M106" s="239">
        <v>14000</v>
      </c>
      <c r="N106" s="253">
        <f t="shared" si="2"/>
        <v>280</v>
      </c>
    </row>
    <row r="107" spans="1:14" ht="13.9" customHeight="1" x14ac:dyDescent="0.25">
      <c r="A107" s="38"/>
      <c r="B107" s="32"/>
      <c r="C107" s="32"/>
      <c r="D107" s="32"/>
      <c r="E107" s="32"/>
      <c r="F107" s="32"/>
      <c r="G107" s="32"/>
      <c r="H107" s="109"/>
      <c r="I107" s="73" t="s">
        <v>420</v>
      </c>
      <c r="J107" s="5" t="s">
        <v>421</v>
      </c>
      <c r="K107" s="78"/>
      <c r="L107" s="81">
        <v>200</v>
      </c>
      <c r="M107" s="239">
        <v>5000</v>
      </c>
      <c r="N107" s="253">
        <f t="shared" ref="N107:N108" si="3">M107/L107*100</f>
        <v>2500</v>
      </c>
    </row>
    <row r="108" spans="1:14" ht="13.9" customHeight="1" x14ac:dyDescent="0.25">
      <c r="A108" s="38"/>
      <c r="B108" s="32"/>
      <c r="C108" s="32"/>
      <c r="D108" s="32"/>
      <c r="E108" s="32"/>
      <c r="F108" s="32"/>
      <c r="G108" s="32"/>
      <c r="H108" s="109"/>
      <c r="I108" s="73" t="s">
        <v>351</v>
      </c>
      <c r="J108" s="5" t="s">
        <v>359</v>
      </c>
      <c r="K108" s="78"/>
      <c r="L108" s="81">
        <v>1200</v>
      </c>
      <c r="M108" s="239">
        <v>300</v>
      </c>
      <c r="N108" s="253">
        <f t="shared" si="3"/>
        <v>25</v>
      </c>
    </row>
    <row r="109" spans="1:14" ht="13.9" customHeight="1" x14ac:dyDescent="0.25">
      <c r="A109" s="38"/>
      <c r="B109" s="32"/>
      <c r="C109" s="32"/>
      <c r="D109" s="32"/>
      <c r="E109" s="32"/>
      <c r="F109" s="32"/>
      <c r="G109" s="32"/>
      <c r="H109" s="109"/>
      <c r="I109" s="73" t="s">
        <v>352</v>
      </c>
      <c r="J109" s="5" t="s">
        <v>360</v>
      </c>
      <c r="K109" s="78"/>
      <c r="L109" s="81">
        <v>50000</v>
      </c>
      <c r="M109" s="239">
        <v>44969</v>
      </c>
      <c r="N109" s="253">
        <f t="shared" ref="N109:N125" si="4">M109/L109*100</f>
        <v>89.938000000000002</v>
      </c>
    </row>
    <row r="110" spans="1:14" ht="13.9" customHeight="1" x14ac:dyDescent="0.25">
      <c r="A110" s="38"/>
      <c r="B110" s="32"/>
      <c r="C110" s="32"/>
      <c r="D110" s="32"/>
      <c r="E110" s="32"/>
      <c r="F110" s="32"/>
      <c r="G110" s="32"/>
      <c r="H110" s="109"/>
      <c r="I110" s="73" t="s">
        <v>353</v>
      </c>
      <c r="J110" s="5" t="s">
        <v>361</v>
      </c>
      <c r="K110" s="78"/>
      <c r="L110" s="81">
        <v>5000</v>
      </c>
      <c r="M110" s="239">
        <v>5000</v>
      </c>
      <c r="N110" s="253">
        <f t="shared" si="4"/>
        <v>100</v>
      </c>
    </row>
    <row r="111" spans="1:14" ht="13.9" customHeight="1" x14ac:dyDescent="0.25">
      <c r="A111" s="38"/>
      <c r="B111" s="32"/>
      <c r="C111" s="32"/>
      <c r="D111" s="32"/>
      <c r="E111" s="32"/>
      <c r="F111" s="32"/>
      <c r="G111" s="32"/>
      <c r="H111" s="109"/>
      <c r="I111" s="73" t="s">
        <v>354</v>
      </c>
      <c r="J111" s="5" t="s">
        <v>362</v>
      </c>
      <c r="K111" s="78"/>
      <c r="L111" s="81">
        <v>30000</v>
      </c>
      <c r="M111" s="239">
        <v>17000</v>
      </c>
      <c r="N111" s="253">
        <f t="shared" si="4"/>
        <v>56.666666666666664</v>
      </c>
    </row>
    <row r="112" spans="1:14" ht="13.9" customHeight="1" x14ac:dyDescent="0.25">
      <c r="A112" s="38"/>
      <c r="B112" s="32"/>
      <c r="C112" s="32"/>
      <c r="D112" s="32"/>
      <c r="E112" s="32"/>
      <c r="F112" s="32"/>
      <c r="G112" s="32"/>
      <c r="H112" s="109"/>
      <c r="I112" s="73" t="s">
        <v>363</v>
      </c>
      <c r="J112" s="5" t="s">
        <v>364</v>
      </c>
      <c r="K112" s="78"/>
      <c r="L112" s="81">
        <f>SUM(L113:L118)</f>
        <v>58360</v>
      </c>
      <c r="M112" s="239">
        <f>M113+M114+M115+M116+M117+M118</f>
        <v>64700</v>
      </c>
      <c r="N112" s="253">
        <f t="shared" si="4"/>
        <v>110.86360520904731</v>
      </c>
    </row>
    <row r="113" spans="1:14" ht="13.9" customHeight="1" x14ac:dyDescent="0.25">
      <c r="A113" s="38"/>
      <c r="B113" s="32"/>
      <c r="C113" s="32"/>
      <c r="D113" s="32"/>
      <c r="E113" s="32"/>
      <c r="F113" s="32"/>
      <c r="G113" s="32"/>
      <c r="H113" s="109"/>
      <c r="I113" s="73" t="s">
        <v>365</v>
      </c>
      <c r="J113" s="5" t="s">
        <v>371</v>
      </c>
      <c r="K113" s="78"/>
      <c r="L113" s="81">
        <v>14460</v>
      </c>
      <c r="M113" s="239">
        <v>14000</v>
      </c>
      <c r="N113" s="253">
        <f t="shared" si="4"/>
        <v>96.818810511756567</v>
      </c>
    </row>
    <row r="114" spans="1:14" ht="13.9" customHeight="1" x14ac:dyDescent="0.25">
      <c r="A114" s="38"/>
      <c r="B114" s="32"/>
      <c r="C114" s="32"/>
      <c r="D114" s="32"/>
      <c r="E114" s="32"/>
      <c r="F114" s="32"/>
      <c r="G114" s="32"/>
      <c r="H114" s="109"/>
      <c r="I114" s="73" t="s">
        <v>366</v>
      </c>
      <c r="J114" s="5" t="s">
        <v>372</v>
      </c>
      <c r="K114" s="78"/>
      <c r="L114" s="81">
        <v>6000</v>
      </c>
      <c r="M114" s="239">
        <v>6000</v>
      </c>
      <c r="N114" s="253">
        <f t="shared" si="4"/>
        <v>100</v>
      </c>
    </row>
    <row r="115" spans="1:14" ht="13.9" customHeight="1" x14ac:dyDescent="0.25">
      <c r="A115" s="38"/>
      <c r="B115" s="32"/>
      <c r="C115" s="32"/>
      <c r="D115" s="32"/>
      <c r="E115" s="32"/>
      <c r="F115" s="32"/>
      <c r="G115" s="32"/>
      <c r="H115" s="109"/>
      <c r="I115" s="73" t="s">
        <v>367</v>
      </c>
      <c r="J115" s="5" t="s">
        <v>373</v>
      </c>
      <c r="K115" s="78"/>
      <c r="L115" s="81">
        <v>7500</v>
      </c>
      <c r="M115" s="239">
        <v>7500</v>
      </c>
      <c r="N115" s="253">
        <f t="shared" si="4"/>
        <v>100</v>
      </c>
    </row>
    <row r="116" spans="1:14" ht="13.9" customHeight="1" x14ac:dyDescent="0.25">
      <c r="A116" s="38"/>
      <c r="B116" s="32"/>
      <c r="C116" s="32"/>
      <c r="D116" s="32"/>
      <c r="E116" s="32"/>
      <c r="F116" s="32"/>
      <c r="G116" s="32"/>
      <c r="H116" s="109"/>
      <c r="I116" s="73" t="s">
        <v>368</v>
      </c>
      <c r="J116" s="355" t="s">
        <v>374</v>
      </c>
      <c r="K116" s="356"/>
      <c r="L116" s="81">
        <v>1000</v>
      </c>
      <c r="M116" s="239">
        <v>1000</v>
      </c>
      <c r="N116" s="253">
        <f t="shared" si="4"/>
        <v>100</v>
      </c>
    </row>
    <row r="117" spans="1:14" ht="13.9" customHeight="1" x14ac:dyDescent="0.25">
      <c r="A117" s="38"/>
      <c r="B117" s="32"/>
      <c r="C117" s="32"/>
      <c r="D117" s="32"/>
      <c r="E117" s="32"/>
      <c r="F117" s="32"/>
      <c r="G117" s="32"/>
      <c r="H117" s="109"/>
      <c r="I117" s="73" t="s">
        <v>369</v>
      </c>
      <c r="J117" s="5" t="s">
        <v>375</v>
      </c>
      <c r="K117" s="78"/>
      <c r="L117" s="81">
        <v>400</v>
      </c>
      <c r="M117" s="239">
        <v>2200</v>
      </c>
      <c r="N117" s="253">
        <f t="shared" si="4"/>
        <v>550</v>
      </c>
    </row>
    <row r="118" spans="1:14" ht="13.9" customHeight="1" x14ac:dyDescent="0.25">
      <c r="A118" s="38"/>
      <c r="B118" s="32"/>
      <c r="C118" s="32"/>
      <c r="D118" s="32"/>
      <c r="E118" s="32"/>
      <c r="F118" s="32"/>
      <c r="G118" s="32"/>
      <c r="H118" s="109"/>
      <c r="I118" s="73" t="s">
        <v>370</v>
      </c>
      <c r="J118" s="5" t="s">
        <v>376</v>
      </c>
      <c r="K118" s="78"/>
      <c r="L118" s="81">
        <v>29000</v>
      </c>
      <c r="M118" s="239">
        <v>34000</v>
      </c>
      <c r="N118" s="253">
        <f t="shared" si="4"/>
        <v>117.24137931034481</v>
      </c>
    </row>
    <row r="119" spans="1:14" ht="13.9" customHeight="1" x14ac:dyDescent="0.25">
      <c r="A119" s="38" t="s">
        <v>45</v>
      </c>
      <c r="B119" s="32"/>
      <c r="C119" s="32" t="s">
        <v>5</v>
      </c>
      <c r="D119" s="32"/>
      <c r="E119" s="32"/>
      <c r="F119" s="32"/>
      <c r="G119" s="32"/>
      <c r="H119" s="109"/>
      <c r="I119" s="73">
        <v>34</v>
      </c>
      <c r="J119" s="5" t="s">
        <v>27</v>
      </c>
      <c r="K119" s="78"/>
      <c r="L119" s="81">
        <v>1300</v>
      </c>
      <c r="M119" s="239">
        <f>M120</f>
        <v>3500</v>
      </c>
      <c r="N119" s="253">
        <f t="shared" si="4"/>
        <v>269.23076923076923</v>
      </c>
    </row>
    <row r="120" spans="1:14" ht="13.9" customHeight="1" x14ac:dyDescent="0.25">
      <c r="A120" s="38"/>
      <c r="B120" s="32"/>
      <c r="C120" s="32"/>
      <c r="D120" s="32"/>
      <c r="E120" s="32"/>
      <c r="F120" s="32"/>
      <c r="G120" s="32"/>
      <c r="H120" s="109"/>
      <c r="I120" s="73" t="s">
        <v>377</v>
      </c>
      <c r="J120" s="5" t="s">
        <v>378</v>
      </c>
      <c r="K120" s="78"/>
      <c r="L120" s="81">
        <v>1300</v>
      </c>
      <c r="M120" s="239">
        <f>M121</f>
        <v>3500</v>
      </c>
      <c r="N120" s="253">
        <f t="shared" si="4"/>
        <v>269.23076923076923</v>
      </c>
    </row>
    <row r="121" spans="1:14" ht="13.9" customHeight="1" x14ac:dyDescent="0.25">
      <c r="A121" s="38"/>
      <c r="B121" s="32"/>
      <c r="C121" s="32"/>
      <c r="D121" s="32"/>
      <c r="E121" s="32"/>
      <c r="F121" s="32"/>
      <c r="G121" s="32"/>
      <c r="H121" s="109"/>
      <c r="I121" s="73" t="s">
        <v>379</v>
      </c>
      <c r="J121" s="5" t="s">
        <v>380</v>
      </c>
      <c r="K121" s="78"/>
      <c r="L121" s="81">
        <v>1300</v>
      </c>
      <c r="M121" s="239">
        <v>3500</v>
      </c>
      <c r="N121" s="253">
        <f t="shared" si="4"/>
        <v>269.23076923076923</v>
      </c>
    </row>
    <row r="122" spans="1:14" ht="13.9" customHeight="1" x14ac:dyDescent="0.25">
      <c r="A122" s="38"/>
      <c r="B122" s="32"/>
      <c r="C122" s="32"/>
      <c r="D122" s="32"/>
      <c r="E122" s="32"/>
      <c r="F122" s="32"/>
      <c r="G122" s="32"/>
      <c r="H122" s="109"/>
      <c r="I122" s="73" t="s">
        <v>75</v>
      </c>
      <c r="J122" s="355" t="s">
        <v>76</v>
      </c>
      <c r="K122" s="356"/>
      <c r="L122" s="81">
        <v>5000</v>
      </c>
      <c r="M122" s="239">
        <f>M123</f>
        <v>0</v>
      </c>
      <c r="N122" s="253">
        <f t="shared" si="4"/>
        <v>0</v>
      </c>
    </row>
    <row r="123" spans="1:14" ht="13.9" customHeight="1" x14ac:dyDescent="0.25">
      <c r="A123" s="38"/>
      <c r="B123" s="32"/>
      <c r="C123" s="32"/>
      <c r="D123" s="32"/>
      <c r="E123" s="32"/>
      <c r="F123" s="32"/>
      <c r="G123" s="32"/>
      <c r="H123" s="109"/>
      <c r="I123" s="73" t="s">
        <v>417</v>
      </c>
      <c r="J123" s="5" t="s">
        <v>451</v>
      </c>
      <c r="K123" s="78"/>
      <c r="L123" s="81">
        <v>5000</v>
      </c>
      <c r="M123" s="239">
        <f>M124</f>
        <v>0</v>
      </c>
      <c r="N123" s="253">
        <f t="shared" si="4"/>
        <v>0</v>
      </c>
    </row>
    <row r="124" spans="1:14" ht="13.9" customHeight="1" x14ac:dyDescent="0.25">
      <c r="A124" s="38"/>
      <c r="B124" s="32"/>
      <c r="C124" s="32"/>
      <c r="D124" s="32"/>
      <c r="E124" s="32"/>
      <c r="F124" s="32"/>
      <c r="G124" s="32"/>
      <c r="H124" s="109"/>
      <c r="I124" s="73" t="s">
        <v>418</v>
      </c>
      <c r="J124" s="5" t="s">
        <v>419</v>
      </c>
      <c r="K124" s="78"/>
      <c r="L124" s="81">
        <v>5000</v>
      </c>
      <c r="M124" s="239">
        <v>0</v>
      </c>
      <c r="N124" s="253">
        <f t="shared" si="4"/>
        <v>0</v>
      </c>
    </row>
    <row r="125" spans="1:14" ht="13.9" customHeight="1" x14ac:dyDescent="0.25">
      <c r="A125" s="38"/>
      <c r="B125" s="32"/>
      <c r="C125" s="32" t="s">
        <v>5</v>
      </c>
      <c r="D125" s="32"/>
      <c r="E125" s="32" t="s">
        <v>178</v>
      </c>
      <c r="F125" s="32"/>
      <c r="G125" s="32"/>
      <c r="H125" s="109"/>
      <c r="I125" s="73">
        <v>37</v>
      </c>
      <c r="J125" s="5" t="s">
        <v>28</v>
      </c>
      <c r="K125" s="78"/>
      <c r="L125" s="81">
        <f>SUM(L126)</f>
        <v>115000</v>
      </c>
      <c r="M125" s="239">
        <f>M126</f>
        <v>105000</v>
      </c>
      <c r="N125" s="253">
        <f t="shared" si="4"/>
        <v>91.304347826086953</v>
      </c>
    </row>
    <row r="126" spans="1:14" ht="13.9" customHeight="1" x14ac:dyDescent="0.25">
      <c r="A126" s="38"/>
      <c r="B126" s="32"/>
      <c r="C126" s="32"/>
      <c r="D126" s="32"/>
      <c r="E126" s="32"/>
      <c r="F126" s="32"/>
      <c r="G126" s="32"/>
      <c r="H126" s="109"/>
      <c r="I126" s="73" t="s">
        <v>381</v>
      </c>
      <c r="J126" s="5" t="s">
        <v>382</v>
      </c>
      <c r="K126" s="78"/>
      <c r="L126" s="81">
        <f>SUM(L127:L128)</f>
        <v>115000</v>
      </c>
      <c r="M126" s="239">
        <f>M127+M128</f>
        <v>105000</v>
      </c>
      <c r="N126" s="253">
        <f t="shared" ref="N126:N136" si="5">M126/L126*100</f>
        <v>91.304347826086953</v>
      </c>
    </row>
    <row r="127" spans="1:14" ht="13.9" customHeight="1" x14ac:dyDescent="0.25">
      <c r="A127" s="38"/>
      <c r="B127" s="32"/>
      <c r="C127" s="32"/>
      <c r="D127" s="32"/>
      <c r="E127" s="32"/>
      <c r="F127" s="32"/>
      <c r="G127" s="32"/>
      <c r="H127" s="109"/>
      <c r="I127" s="73" t="s">
        <v>383</v>
      </c>
      <c r="J127" s="5" t="s">
        <v>384</v>
      </c>
      <c r="K127" s="78"/>
      <c r="L127" s="81">
        <v>42000</v>
      </c>
      <c r="M127" s="239">
        <v>40000</v>
      </c>
      <c r="N127" s="253">
        <f t="shared" si="5"/>
        <v>95.238095238095227</v>
      </c>
    </row>
    <row r="128" spans="1:14" ht="13.9" customHeight="1" x14ac:dyDescent="0.25">
      <c r="A128" s="38"/>
      <c r="B128" s="32"/>
      <c r="C128" s="32"/>
      <c r="D128" s="32"/>
      <c r="E128" s="32"/>
      <c r="F128" s="32"/>
      <c r="G128" s="32"/>
      <c r="H128" s="109"/>
      <c r="I128" s="73" t="s">
        <v>385</v>
      </c>
      <c r="J128" s="5" t="s">
        <v>386</v>
      </c>
      <c r="K128" s="78"/>
      <c r="L128" s="81">
        <v>73000</v>
      </c>
      <c r="M128" s="239">
        <v>65000</v>
      </c>
      <c r="N128" s="253">
        <f t="shared" si="5"/>
        <v>89.041095890410958</v>
      </c>
    </row>
    <row r="129" spans="1:14" ht="13.9" customHeight="1" x14ac:dyDescent="0.25">
      <c r="A129" s="38"/>
      <c r="B129" s="32"/>
      <c r="C129" s="32" t="s">
        <v>5</v>
      </c>
      <c r="D129" s="32"/>
      <c r="E129" s="32" t="s">
        <v>178</v>
      </c>
      <c r="F129" s="32"/>
      <c r="G129" s="32"/>
      <c r="H129" s="109"/>
      <c r="I129" s="73">
        <v>38</v>
      </c>
      <c r="J129" s="5" t="s">
        <v>29</v>
      </c>
      <c r="K129" s="78"/>
      <c r="L129" s="81">
        <f>L130+L133+L135</f>
        <v>102100</v>
      </c>
      <c r="M129" s="239">
        <f>M130+M133+M135</f>
        <v>185540</v>
      </c>
      <c r="N129" s="253">
        <f t="shared" si="5"/>
        <v>181.72380019588638</v>
      </c>
    </row>
    <row r="130" spans="1:14" ht="13.9" customHeight="1" x14ac:dyDescent="0.25">
      <c r="A130" s="38"/>
      <c r="B130" s="32"/>
      <c r="C130" s="32"/>
      <c r="D130" s="32"/>
      <c r="E130" s="32"/>
      <c r="F130" s="32"/>
      <c r="G130" s="32"/>
      <c r="H130" s="109"/>
      <c r="I130" s="73" t="s">
        <v>387</v>
      </c>
      <c r="J130" s="5" t="s">
        <v>306</v>
      </c>
      <c r="K130" s="78"/>
      <c r="L130" s="81">
        <f>SUM(L131:L132)</f>
        <v>100100</v>
      </c>
      <c r="M130" s="239">
        <f>M131+M132</f>
        <v>133800</v>
      </c>
      <c r="N130" s="253">
        <f t="shared" si="5"/>
        <v>133.66633366633366</v>
      </c>
    </row>
    <row r="131" spans="1:14" ht="13.9" customHeight="1" x14ac:dyDescent="0.25">
      <c r="A131" s="38"/>
      <c r="B131" s="32"/>
      <c r="C131" s="32"/>
      <c r="D131" s="32"/>
      <c r="E131" s="32"/>
      <c r="F131" s="32"/>
      <c r="G131" s="32"/>
      <c r="H131" s="109"/>
      <c r="I131" s="73" t="s">
        <v>388</v>
      </c>
      <c r="J131" s="5" t="s">
        <v>389</v>
      </c>
      <c r="K131" s="78"/>
      <c r="L131" s="81">
        <v>100000</v>
      </c>
      <c r="M131" s="239">
        <v>120800</v>
      </c>
      <c r="N131" s="253">
        <f t="shared" si="5"/>
        <v>120.8</v>
      </c>
    </row>
    <row r="132" spans="1:14" ht="13.9" customHeight="1" x14ac:dyDescent="0.25">
      <c r="A132" s="38"/>
      <c r="B132" s="32"/>
      <c r="C132" s="32"/>
      <c r="D132" s="32"/>
      <c r="E132" s="32"/>
      <c r="F132" s="32"/>
      <c r="G132" s="32"/>
      <c r="H132" s="109"/>
      <c r="I132" s="73" t="s">
        <v>390</v>
      </c>
      <c r="J132" s="5" t="s">
        <v>391</v>
      </c>
      <c r="K132" s="78"/>
      <c r="L132" s="81">
        <v>100</v>
      </c>
      <c r="M132" s="239">
        <v>13000</v>
      </c>
      <c r="N132" s="253">
        <f t="shared" si="5"/>
        <v>13000</v>
      </c>
    </row>
    <row r="133" spans="1:14" ht="13.9" customHeight="1" x14ac:dyDescent="0.25">
      <c r="A133" s="38"/>
      <c r="B133" s="32"/>
      <c r="C133" s="32"/>
      <c r="D133" s="32"/>
      <c r="E133" s="32"/>
      <c r="F133" s="32"/>
      <c r="G133" s="32"/>
      <c r="H133" s="109"/>
      <c r="I133" s="73" t="s">
        <v>392</v>
      </c>
      <c r="J133" s="5" t="s">
        <v>393</v>
      </c>
      <c r="K133" s="78"/>
      <c r="L133" s="81">
        <v>1000</v>
      </c>
      <c r="M133" s="239">
        <f>M134</f>
        <v>0</v>
      </c>
      <c r="N133" s="253">
        <f t="shared" si="5"/>
        <v>0</v>
      </c>
    </row>
    <row r="134" spans="1:14" ht="13.9" customHeight="1" x14ac:dyDescent="0.25">
      <c r="A134" s="79"/>
      <c r="B134" s="39"/>
      <c r="C134" s="39"/>
      <c r="D134" s="39"/>
      <c r="E134" s="39"/>
      <c r="F134" s="39"/>
      <c r="G134" s="39"/>
      <c r="H134" s="283"/>
      <c r="I134" s="69" t="s">
        <v>313</v>
      </c>
      <c r="J134" s="111" t="s">
        <v>394</v>
      </c>
      <c r="K134" s="68"/>
      <c r="L134" s="285">
        <v>1000</v>
      </c>
      <c r="M134" s="241">
        <v>0</v>
      </c>
      <c r="N134" s="254">
        <f t="shared" si="5"/>
        <v>0</v>
      </c>
    </row>
    <row r="135" spans="1:14" ht="13.9" customHeight="1" x14ac:dyDescent="0.25">
      <c r="A135" s="76"/>
      <c r="B135" s="77"/>
      <c r="C135" s="77"/>
      <c r="D135" s="77"/>
      <c r="E135" s="77"/>
      <c r="F135" s="77"/>
      <c r="G135" s="77"/>
      <c r="H135" s="131"/>
      <c r="I135" s="72" t="s">
        <v>395</v>
      </c>
      <c r="J135" s="137" t="s">
        <v>396</v>
      </c>
      <c r="K135" s="71"/>
      <c r="L135" s="286">
        <v>1000</v>
      </c>
      <c r="M135" s="263">
        <f>M136</f>
        <v>51740</v>
      </c>
      <c r="N135" s="267">
        <f t="shared" si="5"/>
        <v>5174</v>
      </c>
    </row>
    <row r="136" spans="1:14" ht="13.9" customHeight="1" x14ac:dyDescent="0.25">
      <c r="A136" s="38"/>
      <c r="B136" s="32"/>
      <c r="C136" s="32"/>
      <c r="D136" s="32"/>
      <c r="E136" s="32"/>
      <c r="F136" s="32"/>
      <c r="G136" s="32"/>
      <c r="H136" s="109"/>
      <c r="I136" s="73" t="s">
        <v>397</v>
      </c>
      <c r="J136" s="5" t="s">
        <v>398</v>
      </c>
      <c r="K136" s="78"/>
      <c r="L136" s="81">
        <v>1000</v>
      </c>
      <c r="M136" s="241">
        <v>51740</v>
      </c>
      <c r="N136" s="253">
        <f t="shared" si="5"/>
        <v>5174</v>
      </c>
    </row>
    <row r="137" spans="1:14" ht="13.15" customHeight="1" x14ac:dyDescent="0.25">
      <c r="A137" s="118"/>
      <c r="B137" s="119"/>
      <c r="C137" s="119" t="s">
        <v>5</v>
      </c>
      <c r="D137" s="119"/>
      <c r="E137" s="119" t="s">
        <v>178</v>
      </c>
      <c r="F137" s="119" t="s">
        <v>179</v>
      </c>
      <c r="G137" s="119" t="s">
        <v>180</v>
      </c>
      <c r="H137" s="120"/>
      <c r="I137" s="48">
        <v>4</v>
      </c>
      <c r="J137" s="112" t="s">
        <v>14</v>
      </c>
      <c r="K137" s="108"/>
      <c r="L137" s="147">
        <f>L138</f>
        <v>661650</v>
      </c>
      <c r="M137" s="271">
        <f>M138</f>
        <v>717250</v>
      </c>
      <c r="N137" s="249">
        <f>M137/L137*100</f>
        <v>108.40323433839643</v>
      </c>
    </row>
    <row r="138" spans="1:14" ht="13.9" customHeight="1" x14ac:dyDescent="0.25">
      <c r="A138" s="38"/>
      <c r="B138" s="32"/>
      <c r="C138" s="32" t="s">
        <v>5</v>
      </c>
      <c r="D138" s="32"/>
      <c r="E138" s="32" t="s">
        <v>178</v>
      </c>
      <c r="F138" s="32" t="s">
        <v>179</v>
      </c>
      <c r="G138" s="32"/>
      <c r="H138" s="32"/>
      <c r="I138" s="72">
        <v>42</v>
      </c>
      <c r="J138" s="137" t="s">
        <v>30</v>
      </c>
      <c r="K138" s="71"/>
      <c r="L138" s="110">
        <f>L139+L143+L145</f>
        <v>661650</v>
      </c>
      <c r="M138" s="244">
        <f>M139+M143+M145</f>
        <v>717250</v>
      </c>
      <c r="N138" s="244">
        <f>M138/L138*100</f>
        <v>108.40323433839643</v>
      </c>
    </row>
    <row r="139" spans="1:14" ht="13.9" customHeight="1" x14ac:dyDescent="0.25">
      <c r="A139" s="38"/>
      <c r="B139" s="32"/>
      <c r="C139" s="32"/>
      <c r="D139" s="32"/>
      <c r="E139" s="32"/>
      <c r="F139" s="32"/>
      <c r="G139" s="32"/>
      <c r="H139" s="32"/>
      <c r="I139" s="73" t="s">
        <v>399</v>
      </c>
      <c r="J139" s="5" t="s">
        <v>400</v>
      </c>
      <c r="K139" s="78"/>
      <c r="L139" s="110">
        <f>SUM(L140:L142)</f>
        <v>633650</v>
      </c>
      <c r="M139" s="245">
        <f>M140+M141+M142</f>
        <v>696000</v>
      </c>
      <c r="N139" s="245">
        <f>M139/L139*100</f>
        <v>109.83981693363845</v>
      </c>
    </row>
    <row r="140" spans="1:14" ht="13.9" customHeight="1" x14ac:dyDescent="0.25">
      <c r="A140" s="38"/>
      <c r="B140" s="32"/>
      <c r="C140" s="32"/>
      <c r="D140" s="32"/>
      <c r="E140" s="32"/>
      <c r="F140" s="32"/>
      <c r="G140" s="32"/>
      <c r="H140" s="32"/>
      <c r="I140" s="73" t="s">
        <v>401</v>
      </c>
      <c r="J140" s="5" t="s">
        <v>404</v>
      </c>
      <c r="K140" s="78"/>
      <c r="L140" s="110">
        <v>434000</v>
      </c>
      <c r="M140" s="245">
        <v>428000</v>
      </c>
      <c r="N140" s="245">
        <f t="shared" ref="N140:N146" si="6">M140/L140*100</f>
        <v>98.617511520737324</v>
      </c>
    </row>
    <row r="141" spans="1:14" ht="13.9" customHeight="1" x14ac:dyDescent="0.25">
      <c r="A141" s="38"/>
      <c r="B141" s="32"/>
      <c r="C141" s="32"/>
      <c r="D141" s="32"/>
      <c r="E141" s="32"/>
      <c r="F141" s="32"/>
      <c r="G141" s="32"/>
      <c r="H141" s="32"/>
      <c r="I141" s="73" t="s">
        <v>402</v>
      </c>
      <c r="J141" s="5" t="s">
        <v>405</v>
      </c>
      <c r="K141" s="78"/>
      <c r="L141" s="110">
        <v>170000</v>
      </c>
      <c r="M141" s="245">
        <v>266000</v>
      </c>
      <c r="N141" s="245">
        <f t="shared" si="6"/>
        <v>156.47058823529412</v>
      </c>
    </row>
    <row r="142" spans="1:14" ht="13.9" customHeight="1" x14ac:dyDescent="0.25">
      <c r="A142" s="38"/>
      <c r="B142" s="32"/>
      <c r="C142" s="32"/>
      <c r="D142" s="32"/>
      <c r="E142" s="32"/>
      <c r="F142" s="32"/>
      <c r="G142" s="32"/>
      <c r="H142" s="32"/>
      <c r="I142" s="73" t="s">
        <v>403</v>
      </c>
      <c r="J142" s="5" t="s">
        <v>406</v>
      </c>
      <c r="K142" s="78"/>
      <c r="L142" s="110">
        <v>29650</v>
      </c>
      <c r="M142" s="245">
        <v>2000</v>
      </c>
      <c r="N142" s="245">
        <f t="shared" si="6"/>
        <v>6.7453625632377738</v>
      </c>
    </row>
    <row r="143" spans="1:14" ht="13.9" customHeight="1" x14ac:dyDescent="0.25">
      <c r="A143" s="38"/>
      <c r="B143" s="32"/>
      <c r="C143" s="32"/>
      <c r="D143" s="32"/>
      <c r="E143" s="32"/>
      <c r="F143" s="32"/>
      <c r="G143" s="32"/>
      <c r="H143" s="32"/>
      <c r="I143" s="73" t="s">
        <v>407</v>
      </c>
      <c r="J143" s="5" t="s">
        <v>408</v>
      </c>
      <c r="K143" s="78"/>
      <c r="L143" s="110">
        <f>SUM(L144)</f>
        <v>3000</v>
      </c>
      <c r="M143" s="245">
        <f>M144</f>
        <v>1250</v>
      </c>
      <c r="N143" s="245">
        <f t="shared" si="6"/>
        <v>41.666666666666671</v>
      </c>
    </row>
    <row r="144" spans="1:14" ht="13.9" customHeight="1" x14ac:dyDescent="0.25">
      <c r="A144" s="38"/>
      <c r="B144" s="32"/>
      <c r="C144" s="32"/>
      <c r="D144" s="32"/>
      <c r="E144" s="32"/>
      <c r="F144" s="32"/>
      <c r="G144" s="32"/>
      <c r="H144" s="32"/>
      <c r="I144" s="73" t="s">
        <v>435</v>
      </c>
      <c r="J144" s="5" t="s">
        <v>436</v>
      </c>
      <c r="K144" s="78"/>
      <c r="L144" s="110">
        <v>3000</v>
      </c>
      <c r="M144" s="245">
        <v>1250</v>
      </c>
      <c r="N144" s="245">
        <f t="shared" si="6"/>
        <v>41.666666666666671</v>
      </c>
    </row>
    <row r="145" spans="1:14" ht="13.9" customHeight="1" x14ac:dyDescent="0.25">
      <c r="A145" s="38"/>
      <c r="B145" s="32"/>
      <c r="C145" s="32"/>
      <c r="D145" s="32"/>
      <c r="E145" s="32"/>
      <c r="F145" s="32"/>
      <c r="G145" s="32"/>
      <c r="H145" s="32"/>
      <c r="I145" s="73" t="s">
        <v>409</v>
      </c>
      <c r="J145" s="5" t="s">
        <v>410</v>
      </c>
      <c r="K145" s="78"/>
      <c r="L145" s="110">
        <f>SUM(L146:L146)</f>
        <v>25000</v>
      </c>
      <c r="M145" s="245">
        <f>M146</f>
        <v>20000</v>
      </c>
      <c r="N145" s="245">
        <f t="shared" si="6"/>
        <v>80</v>
      </c>
    </row>
    <row r="146" spans="1:14" ht="13.9" customHeight="1" x14ac:dyDescent="0.25">
      <c r="A146" s="38"/>
      <c r="B146" s="32"/>
      <c r="C146" s="32"/>
      <c r="D146" s="32"/>
      <c r="E146" s="32"/>
      <c r="F146" s="32"/>
      <c r="G146" s="32"/>
      <c r="H146" s="32"/>
      <c r="I146" s="73" t="s">
        <v>411</v>
      </c>
      <c r="J146" s="5" t="s">
        <v>412</v>
      </c>
      <c r="K146" s="78"/>
      <c r="L146" s="110">
        <v>25000</v>
      </c>
      <c r="M146" s="246">
        <v>20000</v>
      </c>
      <c r="N146" s="245">
        <f t="shared" si="6"/>
        <v>80</v>
      </c>
    </row>
    <row r="147" spans="1:14" ht="13.9" customHeight="1" x14ac:dyDescent="0.25">
      <c r="A147" s="40"/>
      <c r="B147" s="41"/>
      <c r="C147" s="41"/>
      <c r="D147" s="41"/>
      <c r="E147" s="41"/>
      <c r="F147" s="41"/>
      <c r="G147" s="41"/>
      <c r="H147" s="41"/>
      <c r="I147" s="9" t="s">
        <v>220</v>
      </c>
      <c r="J147" s="9"/>
      <c r="K147" s="9"/>
      <c r="L147" s="10"/>
      <c r="M147" s="10"/>
      <c r="N147" s="261"/>
    </row>
    <row r="148" spans="1:14" ht="13.9" customHeight="1" x14ac:dyDescent="0.25">
      <c r="A148" s="122"/>
      <c r="B148" s="123"/>
      <c r="C148" s="123"/>
      <c r="D148" s="123"/>
      <c r="E148" s="123"/>
      <c r="F148" s="123"/>
      <c r="G148" s="123"/>
      <c r="H148" s="124" t="s">
        <v>72</v>
      </c>
      <c r="I148" s="125" t="s">
        <v>72</v>
      </c>
      <c r="J148" s="126" t="s">
        <v>15</v>
      </c>
      <c r="K148" s="127"/>
      <c r="L148" s="128">
        <f>L149</f>
        <v>0</v>
      </c>
      <c r="M148" s="272">
        <f>M149</f>
        <v>0</v>
      </c>
      <c r="N148" s="348" t="s">
        <v>460</v>
      </c>
    </row>
    <row r="149" spans="1:14" ht="13.9" customHeight="1" x14ac:dyDescent="0.25">
      <c r="A149" s="76"/>
      <c r="B149" s="77"/>
      <c r="C149" s="77"/>
      <c r="D149" s="77"/>
      <c r="E149" s="77"/>
      <c r="F149" s="77"/>
      <c r="G149" s="77"/>
      <c r="H149" s="131"/>
      <c r="I149" s="153" t="s">
        <v>464</v>
      </c>
      <c r="J149" s="137" t="s">
        <v>465</v>
      </c>
      <c r="K149" s="71"/>
      <c r="L149" s="154">
        <v>0</v>
      </c>
      <c r="M149" s="273">
        <v>0</v>
      </c>
      <c r="N149" s="349" t="s">
        <v>460</v>
      </c>
    </row>
    <row r="150" spans="1:14" ht="13.9" customHeight="1" x14ac:dyDescent="0.25">
      <c r="A150" s="118"/>
      <c r="B150" s="119"/>
      <c r="C150" s="119"/>
      <c r="D150" s="119"/>
      <c r="E150" s="119"/>
      <c r="F150" s="119"/>
      <c r="G150" s="119"/>
      <c r="H150" s="120" t="s">
        <v>72</v>
      </c>
      <c r="I150" s="48">
        <v>5</v>
      </c>
      <c r="J150" s="112" t="s">
        <v>16</v>
      </c>
      <c r="K150" s="108"/>
      <c r="L150" s="121">
        <f>L151</f>
        <v>0</v>
      </c>
      <c r="M150" s="272">
        <f>M151</f>
        <v>0</v>
      </c>
      <c r="N150" s="348" t="s">
        <v>460</v>
      </c>
    </row>
    <row r="151" spans="1:14" ht="13.9" customHeight="1" x14ac:dyDescent="0.25">
      <c r="A151" s="165"/>
      <c r="B151" s="106"/>
      <c r="C151" s="106"/>
      <c r="D151" s="106"/>
      <c r="E151" s="106"/>
      <c r="F151" s="106"/>
      <c r="G151" s="106"/>
      <c r="H151" s="166"/>
      <c r="I151" s="167" t="s">
        <v>466</v>
      </c>
      <c r="J151" s="138" t="s">
        <v>467</v>
      </c>
      <c r="K151" s="67"/>
      <c r="L151" s="168">
        <v>0</v>
      </c>
      <c r="M151" s="273">
        <v>0</v>
      </c>
      <c r="N151" s="350" t="s">
        <v>460</v>
      </c>
    </row>
    <row r="152" spans="1:14" ht="13.9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157"/>
      <c r="J152" s="6"/>
      <c r="K152" s="6"/>
      <c r="L152" s="189"/>
      <c r="M152" s="189"/>
      <c r="N152" s="190"/>
    </row>
    <row r="153" spans="1:14" ht="47.45" customHeight="1" x14ac:dyDescent="0.25">
      <c r="A153" s="372" t="s">
        <v>250</v>
      </c>
      <c r="B153" s="373"/>
      <c r="C153" s="373"/>
      <c r="D153" s="373"/>
      <c r="E153" s="373"/>
      <c r="F153" s="373"/>
      <c r="G153" s="373"/>
      <c r="H153" s="373"/>
      <c r="I153" s="373"/>
      <c r="J153" s="373"/>
      <c r="K153" s="374"/>
      <c r="L153" s="191" t="s">
        <v>439</v>
      </c>
      <c r="M153" s="279" t="s">
        <v>452</v>
      </c>
      <c r="N153" s="192" t="s">
        <v>2</v>
      </c>
    </row>
    <row r="154" spans="1:14" ht="13.9" customHeight="1" x14ac:dyDescent="0.25">
      <c r="A154" s="363" t="s">
        <v>226</v>
      </c>
      <c r="B154" s="364"/>
      <c r="C154" s="364"/>
      <c r="D154" s="364"/>
      <c r="E154" s="364"/>
      <c r="F154" s="364"/>
      <c r="G154" s="364"/>
      <c r="H154" s="364"/>
      <c r="I154" s="364"/>
      <c r="J154" s="364"/>
      <c r="K154" s="364"/>
      <c r="L154" s="193">
        <f>L155+L157+L159+L161+L163+L166+L168+L173+L177</f>
        <v>1489360</v>
      </c>
      <c r="M154" s="193">
        <f>M155+M157+M159+M161+M163+M166+M168+M173+M177</f>
        <v>1743259</v>
      </c>
      <c r="N154" s="195">
        <f t="shared" ref="N154:N180" si="7">M154/L154*100</f>
        <v>117.04752376859859</v>
      </c>
    </row>
    <row r="155" spans="1:14" ht="13.9" customHeight="1" x14ac:dyDescent="0.25">
      <c r="A155" s="363" t="s">
        <v>227</v>
      </c>
      <c r="B155" s="364"/>
      <c r="C155" s="364"/>
      <c r="D155" s="364"/>
      <c r="E155" s="364"/>
      <c r="F155" s="364"/>
      <c r="G155" s="364"/>
      <c r="H155" s="364"/>
      <c r="I155" s="364"/>
      <c r="J155" s="364"/>
      <c r="K155" s="364"/>
      <c r="L155" s="193">
        <f>SUM(L156:L156)</f>
        <v>387210</v>
      </c>
      <c r="M155" s="193">
        <f>M156</f>
        <v>480270</v>
      </c>
      <c r="N155" s="195">
        <f t="shared" si="7"/>
        <v>124.03347020996358</v>
      </c>
    </row>
    <row r="156" spans="1:14" ht="13.9" customHeight="1" x14ac:dyDescent="0.25">
      <c r="A156" s="361" t="s">
        <v>228</v>
      </c>
      <c r="B156" s="362"/>
      <c r="C156" s="362"/>
      <c r="D156" s="362"/>
      <c r="E156" s="362"/>
      <c r="F156" s="362"/>
      <c r="G156" s="362"/>
      <c r="H156" s="362"/>
      <c r="I156" s="362"/>
      <c r="J156" s="362"/>
      <c r="K156" s="362"/>
      <c r="L156" s="180">
        <v>387210</v>
      </c>
      <c r="M156" s="180">
        <v>480270</v>
      </c>
      <c r="N156" s="262">
        <f t="shared" si="7"/>
        <v>124.03347020996358</v>
      </c>
    </row>
    <row r="157" spans="1:14" ht="13.9" customHeight="1" x14ac:dyDescent="0.25">
      <c r="A157" s="375" t="s">
        <v>229</v>
      </c>
      <c r="B157" s="376"/>
      <c r="C157" s="376"/>
      <c r="D157" s="376"/>
      <c r="E157" s="376"/>
      <c r="F157" s="376"/>
      <c r="G157" s="376"/>
      <c r="H157" s="376"/>
      <c r="I157" s="376"/>
      <c r="J157" s="376"/>
      <c r="K157" s="376"/>
      <c r="L157" s="282">
        <f>SUM(L158)</f>
        <v>73500</v>
      </c>
      <c r="M157" s="193">
        <f>M158</f>
        <v>80000</v>
      </c>
      <c r="N157" s="195">
        <f t="shared" si="7"/>
        <v>108.84353741496599</v>
      </c>
    </row>
    <row r="158" spans="1:14" ht="13.9" customHeight="1" x14ac:dyDescent="0.25">
      <c r="A158" s="361" t="s">
        <v>230</v>
      </c>
      <c r="B158" s="362"/>
      <c r="C158" s="362"/>
      <c r="D158" s="362"/>
      <c r="E158" s="362"/>
      <c r="F158" s="362"/>
      <c r="G158" s="362"/>
      <c r="H158" s="362"/>
      <c r="I158" s="362"/>
      <c r="J158" s="362"/>
      <c r="K158" s="362"/>
      <c r="L158" s="180">
        <v>73500</v>
      </c>
      <c r="M158" s="180">
        <v>80000</v>
      </c>
      <c r="N158" s="262">
        <f t="shared" si="7"/>
        <v>108.84353741496599</v>
      </c>
    </row>
    <row r="159" spans="1:14" ht="13.9" customHeight="1" x14ac:dyDescent="0.25">
      <c r="A159" s="363" t="s">
        <v>231</v>
      </c>
      <c r="B159" s="364"/>
      <c r="C159" s="364"/>
      <c r="D159" s="364"/>
      <c r="E159" s="364"/>
      <c r="F159" s="364"/>
      <c r="G159" s="364"/>
      <c r="H159" s="364"/>
      <c r="I159" s="364"/>
      <c r="J159" s="364"/>
      <c r="K159" s="364"/>
      <c r="L159" s="193">
        <f>L160</f>
        <v>617000</v>
      </c>
      <c r="M159" s="193">
        <f>M160</f>
        <v>611930</v>
      </c>
      <c r="N159" s="195">
        <f t="shared" si="7"/>
        <v>99.17828200972447</v>
      </c>
    </row>
    <row r="160" spans="1:14" ht="13.9" customHeight="1" x14ac:dyDescent="0.25">
      <c r="A160" s="361" t="s">
        <v>232</v>
      </c>
      <c r="B160" s="362"/>
      <c r="C160" s="362"/>
      <c r="D160" s="362"/>
      <c r="E160" s="362"/>
      <c r="F160" s="362"/>
      <c r="G160" s="362"/>
      <c r="H160" s="362"/>
      <c r="I160" s="362"/>
      <c r="J160" s="362"/>
      <c r="K160" s="362"/>
      <c r="L160" s="180">
        <v>617000</v>
      </c>
      <c r="M160" s="180">
        <v>611930</v>
      </c>
      <c r="N160" s="262">
        <f t="shared" si="7"/>
        <v>99.17828200972447</v>
      </c>
    </row>
    <row r="161" spans="1:14" ht="13.9" customHeight="1" x14ac:dyDescent="0.25">
      <c r="A161" s="363" t="s">
        <v>233</v>
      </c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193">
        <f>SUM(L162:L162)</f>
        <v>2650</v>
      </c>
      <c r="M161" s="193">
        <f>M162</f>
        <v>0</v>
      </c>
      <c r="N161" s="195">
        <f t="shared" si="7"/>
        <v>0</v>
      </c>
    </row>
    <row r="162" spans="1:14" ht="13.9" customHeight="1" x14ac:dyDescent="0.25">
      <c r="A162" s="361" t="s">
        <v>234</v>
      </c>
      <c r="B162" s="362"/>
      <c r="C162" s="362"/>
      <c r="D162" s="362"/>
      <c r="E162" s="362"/>
      <c r="F162" s="362"/>
      <c r="G162" s="362"/>
      <c r="H162" s="362"/>
      <c r="I162" s="362"/>
      <c r="J162" s="362"/>
      <c r="K162" s="362"/>
      <c r="L162" s="180">
        <v>2650</v>
      </c>
      <c r="M162" s="180">
        <v>0</v>
      </c>
      <c r="N162" s="195">
        <f t="shared" si="7"/>
        <v>0</v>
      </c>
    </row>
    <row r="163" spans="1:14" ht="13.9" customHeight="1" x14ac:dyDescent="0.25">
      <c r="A163" s="363" t="s">
        <v>235</v>
      </c>
      <c r="B163" s="364"/>
      <c r="C163" s="364"/>
      <c r="D163" s="364"/>
      <c r="E163" s="364"/>
      <c r="F163" s="364"/>
      <c r="G163" s="364"/>
      <c r="H163" s="364"/>
      <c r="I163" s="364"/>
      <c r="J163" s="364"/>
      <c r="K163" s="364"/>
      <c r="L163" s="193">
        <f>SUM(L164:L165)</f>
        <v>250000</v>
      </c>
      <c r="M163" s="193">
        <f>M164+M165</f>
        <v>334720</v>
      </c>
      <c r="N163" s="195">
        <f t="shared" si="7"/>
        <v>133.88800000000001</v>
      </c>
    </row>
    <row r="164" spans="1:14" ht="13.9" customHeight="1" x14ac:dyDescent="0.25">
      <c r="A164" s="361" t="s">
        <v>236</v>
      </c>
      <c r="B164" s="362"/>
      <c r="C164" s="362"/>
      <c r="D164" s="362"/>
      <c r="E164" s="362"/>
      <c r="F164" s="362"/>
      <c r="G164" s="362"/>
      <c r="H164" s="362"/>
      <c r="I164" s="362"/>
      <c r="J164" s="362"/>
      <c r="K164" s="362"/>
      <c r="L164" s="180">
        <v>200000</v>
      </c>
      <c r="M164" s="180">
        <v>277320</v>
      </c>
      <c r="N164" s="262">
        <f t="shared" si="7"/>
        <v>138.66</v>
      </c>
    </row>
    <row r="165" spans="1:14" ht="13.9" customHeight="1" x14ac:dyDescent="0.25">
      <c r="A165" s="361" t="s">
        <v>237</v>
      </c>
      <c r="B165" s="362"/>
      <c r="C165" s="362"/>
      <c r="D165" s="362"/>
      <c r="E165" s="362"/>
      <c r="F165" s="362"/>
      <c r="G165" s="362"/>
      <c r="H165" s="362"/>
      <c r="I165" s="362"/>
      <c r="J165" s="362"/>
      <c r="K165" s="362"/>
      <c r="L165" s="180">
        <v>50000</v>
      </c>
      <c r="M165" s="180">
        <v>57400</v>
      </c>
      <c r="N165" s="262">
        <f t="shared" si="7"/>
        <v>114.8</v>
      </c>
    </row>
    <row r="166" spans="1:14" ht="13.9" customHeight="1" x14ac:dyDescent="0.25">
      <c r="A166" s="363" t="s">
        <v>238</v>
      </c>
      <c r="B166" s="364"/>
      <c r="C166" s="364"/>
      <c r="D166" s="364"/>
      <c r="E166" s="364"/>
      <c r="F166" s="364"/>
      <c r="G166" s="364"/>
      <c r="H166" s="364"/>
      <c r="I166" s="364"/>
      <c r="J166" s="364"/>
      <c r="K166" s="364"/>
      <c r="L166" s="193">
        <f>L167</f>
        <v>4000</v>
      </c>
      <c r="M166" s="193">
        <f>M167</f>
        <v>4150</v>
      </c>
      <c r="N166" s="195">
        <f t="shared" si="7"/>
        <v>103.75000000000001</v>
      </c>
    </row>
    <row r="167" spans="1:14" ht="13.9" customHeight="1" x14ac:dyDescent="0.25">
      <c r="A167" s="361" t="s">
        <v>239</v>
      </c>
      <c r="B167" s="362"/>
      <c r="C167" s="362"/>
      <c r="D167" s="362"/>
      <c r="E167" s="362"/>
      <c r="F167" s="362"/>
      <c r="G167" s="362"/>
      <c r="H167" s="362"/>
      <c r="I167" s="362"/>
      <c r="J167" s="362"/>
      <c r="K167" s="362"/>
      <c r="L167" s="180">
        <v>4000</v>
      </c>
      <c r="M167" s="180">
        <v>4150</v>
      </c>
      <c r="N167" s="262">
        <f t="shared" si="7"/>
        <v>103.75000000000001</v>
      </c>
    </row>
    <row r="168" spans="1:14" ht="13.9" customHeight="1" x14ac:dyDescent="0.25">
      <c r="A168" s="363" t="s">
        <v>240</v>
      </c>
      <c r="B168" s="364"/>
      <c r="C168" s="364"/>
      <c r="D168" s="364"/>
      <c r="E168" s="364"/>
      <c r="F168" s="364"/>
      <c r="G168" s="364"/>
      <c r="H168" s="364"/>
      <c r="I168" s="364"/>
      <c r="J168" s="364"/>
      <c r="K168" s="364"/>
      <c r="L168" s="193">
        <f>SUM(L169:L172)</f>
        <v>24000</v>
      </c>
      <c r="M168" s="193">
        <f>M169+M170+M171+M172</f>
        <v>101870</v>
      </c>
      <c r="N168" s="195">
        <f t="shared" si="7"/>
        <v>424.45833333333331</v>
      </c>
    </row>
    <row r="169" spans="1:14" ht="13.9" customHeight="1" x14ac:dyDescent="0.25">
      <c r="A169" s="361" t="s">
        <v>241</v>
      </c>
      <c r="B169" s="362"/>
      <c r="C169" s="362"/>
      <c r="D169" s="362"/>
      <c r="E169" s="362"/>
      <c r="F169" s="362"/>
      <c r="G169" s="362"/>
      <c r="H169" s="362"/>
      <c r="I169" s="362"/>
      <c r="J169" s="362"/>
      <c r="K169" s="362"/>
      <c r="L169" s="180">
        <v>1000</v>
      </c>
      <c r="M169" s="180">
        <v>4000</v>
      </c>
      <c r="N169" s="262">
        <f t="shared" si="7"/>
        <v>400</v>
      </c>
    </row>
    <row r="170" spans="1:14" ht="13.9" customHeight="1" x14ac:dyDescent="0.25">
      <c r="A170" s="361" t="s">
        <v>251</v>
      </c>
      <c r="B170" s="362"/>
      <c r="C170" s="362"/>
      <c r="D170" s="362"/>
      <c r="E170" s="362"/>
      <c r="F170" s="362"/>
      <c r="G170" s="362"/>
      <c r="H170" s="362"/>
      <c r="I170" s="362"/>
      <c r="J170" s="362"/>
      <c r="K170" s="362"/>
      <c r="L170" s="180">
        <v>12000</v>
      </c>
      <c r="M170" s="180">
        <v>24870</v>
      </c>
      <c r="N170" s="262">
        <f t="shared" si="7"/>
        <v>207.24999999999997</v>
      </c>
    </row>
    <row r="171" spans="1:14" ht="13.9" customHeight="1" x14ac:dyDescent="0.25">
      <c r="A171" s="361" t="s">
        <v>242</v>
      </c>
      <c r="B171" s="362"/>
      <c r="C171" s="362"/>
      <c r="D171" s="362"/>
      <c r="E171" s="362"/>
      <c r="F171" s="362"/>
      <c r="G171" s="362"/>
      <c r="H171" s="362"/>
      <c r="I171" s="362"/>
      <c r="J171" s="362"/>
      <c r="K171" s="362"/>
      <c r="L171" s="180">
        <v>4000</v>
      </c>
      <c r="M171" s="180">
        <v>8000</v>
      </c>
      <c r="N171" s="262">
        <f t="shared" si="7"/>
        <v>200</v>
      </c>
    </row>
    <row r="172" spans="1:14" ht="13.9" customHeight="1" x14ac:dyDescent="0.25">
      <c r="A172" s="361" t="s">
        <v>252</v>
      </c>
      <c r="B172" s="362"/>
      <c r="C172" s="362"/>
      <c r="D172" s="362"/>
      <c r="E172" s="362"/>
      <c r="F172" s="362"/>
      <c r="G172" s="362"/>
      <c r="H172" s="362"/>
      <c r="I172" s="362"/>
      <c r="J172" s="362"/>
      <c r="K172" s="362"/>
      <c r="L172" s="180">
        <v>7000</v>
      </c>
      <c r="M172" s="180">
        <v>65000</v>
      </c>
      <c r="N172" s="262">
        <f t="shared" si="7"/>
        <v>928.57142857142867</v>
      </c>
    </row>
    <row r="173" spans="1:14" ht="13.9" customHeight="1" x14ac:dyDescent="0.25">
      <c r="A173" s="363" t="s">
        <v>243</v>
      </c>
      <c r="B173" s="364"/>
      <c r="C173" s="364"/>
      <c r="D173" s="364"/>
      <c r="E173" s="364"/>
      <c r="F173" s="364"/>
      <c r="G173" s="364"/>
      <c r="H173" s="364"/>
      <c r="I173" s="364"/>
      <c r="J173" s="364"/>
      <c r="K173" s="364"/>
      <c r="L173" s="193">
        <f>SUM(L174:L176)</f>
        <v>112500</v>
      </c>
      <c r="M173" s="193">
        <f>M174+M175+M176</f>
        <v>107883</v>
      </c>
      <c r="N173" s="195">
        <f t="shared" si="7"/>
        <v>95.896000000000001</v>
      </c>
    </row>
    <row r="174" spans="1:14" ht="13.9" customHeight="1" x14ac:dyDescent="0.25">
      <c r="A174" s="361" t="s">
        <v>253</v>
      </c>
      <c r="B174" s="362"/>
      <c r="C174" s="362"/>
      <c r="D174" s="362"/>
      <c r="E174" s="362"/>
      <c r="F174" s="362"/>
      <c r="G174" s="362"/>
      <c r="H174" s="362"/>
      <c r="I174" s="362"/>
      <c r="J174" s="362"/>
      <c r="K174" s="362"/>
      <c r="L174" s="180">
        <v>80000</v>
      </c>
      <c r="M174" s="180">
        <v>76319</v>
      </c>
      <c r="N174" s="262">
        <f t="shared" si="7"/>
        <v>95.398749999999993</v>
      </c>
    </row>
    <row r="175" spans="1:14" ht="13.9" customHeight="1" x14ac:dyDescent="0.25">
      <c r="A175" s="361" t="s">
        <v>244</v>
      </c>
      <c r="B175" s="362"/>
      <c r="C175" s="362"/>
      <c r="D175" s="362"/>
      <c r="E175" s="362"/>
      <c r="F175" s="362"/>
      <c r="G175" s="362"/>
      <c r="H175" s="362"/>
      <c r="I175" s="362"/>
      <c r="J175" s="362"/>
      <c r="K175" s="362"/>
      <c r="L175" s="180">
        <v>8000</v>
      </c>
      <c r="M175" s="180">
        <v>3800</v>
      </c>
      <c r="N175" s="262">
        <f t="shared" si="7"/>
        <v>47.5</v>
      </c>
    </row>
    <row r="176" spans="1:14" ht="13.9" customHeight="1" x14ac:dyDescent="0.25">
      <c r="A176" s="361" t="s">
        <v>245</v>
      </c>
      <c r="B176" s="362"/>
      <c r="C176" s="362"/>
      <c r="D176" s="362"/>
      <c r="E176" s="362"/>
      <c r="F176" s="362"/>
      <c r="G176" s="362"/>
      <c r="H176" s="362"/>
      <c r="I176" s="362"/>
      <c r="J176" s="362"/>
      <c r="K176" s="362"/>
      <c r="L176" s="180">
        <v>24500</v>
      </c>
      <c r="M176" s="180">
        <v>27764</v>
      </c>
      <c r="N176" s="262">
        <f t="shared" si="7"/>
        <v>113.32244897959183</v>
      </c>
    </row>
    <row r="177" spans="1:14" ht="13.9" customHeight="1" x14ac:dyDescent="0.25">
      <c r="A177" s="363" t="s">
        <v>246</v>
      </c>
      <c r="B177" s="364"/>
      <c r="C177" s="364"/>
      <c r="D177" s="364"/>
      <c r="E177" s="364"/>
      <c r="F177" s="364"/>
      <c r="G177" s="364"/>
      <c r="H177" s="364"/>
      <c r="I177" s="364"/>
      <c r="J177" s="364"/>
      <c r="K177" s="364"/>
      <c r="L177" s="193">
        <f>SUM(L178:L180)</f>
        <v>18500</v>
      </c>
      <c r="M177" s="193">
        <f>M178+M179+M180</f>
        <v>22436</v>
      </c>
      <c r="N177" s="195">
        <f t="shared" si="7"/>
        <v>121.27567567567567</v>
      </c>
    </row>
    <row r="178" spans="1:14" ht="13.9" customHeight="1" x14ac:dyDescent="0.25">
      <c r="A178" s="361" t="s">
        <v>247</v>
      </c>
      <c r="B178" s="362"/>
      <c r="C178" s="362"/>
      <c r="D178" s="362"/>
      <c r="E178" s="362"/>
      <c r="F178" s="362"/>
      <c r="G178" s="362"/>
      <c r="H178" s="362"/>
      <c r="I178" s="362"/>
      <c r="J178" s="362"/>
      <c r="K178" s="362"/>
      <c r="L178" s="180">
        <v>4000</v>
      </c>
      <c r="M178" s="180">
        <v>5000</v>
      </c>
      <c r="N178" s="262">
        <f t="shared" si="7"/>
        <v>125</v>
      </c>
    </row>
    <row r="179" spans="1:14" ht="13.9" customHeight="1" x14ac:dyDescent="0.25">
      <c r="A179" s="361" t="s">
        <v>248</v>
      </c>
      <c r="B179" s="362"/>
      <c r="C179" s="362"/>
      <c r="D179" s="362"/>
      <c r="E179" s="362"/>
      <c r="F179" s="362"/>
      <c r="G179" s="362"/>
      <c r="H179" s="362"/>
      <c r="I179" s="362"/>
      <c r="J179" s="362"/>
      <c r="K179" s="362"/>
      <c r="L179" s="180">
        <v>13500</v>
      </c>
      <c r="M179" s="180">
        <v>16436</v>
      </c>
      <c r="N179" s="262">
        <f t="shared" si="7"/>
        <v>121.74814814814813</v>
      </c>
    </row>
    <row r="180" spans="1:14" ht="13.9" customHeight="1" x14ac:dyDescent="0.25">
      <c r="A180" s="361" t="s">
        <v>249</v>
      </c>
      <c r="B180" s="362"/>
      <c r="C180" s="362"/>
      <c r="D180" s="362"/>
      <c r="E180" s="362"/>
      <c r="F180" s="362"/>
      <c r="G180" s="362"/>
      <c r="H180" s="362"/>
      <c r="I180" s="362"/>
      <c r="J180" s="362"/>
      <c r="K180" s="362"/>
      <c r="L180" s="180">
        <v>1000</v>
      </c>
      <c r="M180" s="180">
        <v>1000</v>
      </c>
      <c r="N180" s="262">
        <f t="shared" si="7"/>
        <v>100</v>
      </c>
    </row>
    <row r="181" spans="1:14" ht="13.9" customHeight="1" x14ac:dyDescent="0.25">
      <c r="A181" s="157"/>
      <c r="B181" s="156"/>
      <c r="C181" s="156"/>
      <c r="D181" s="156"/>
      <c r="E181" s="156"/>
      <c r="F181" s="156"/>
      <c r="G181" s="156"/>
      <c r="H181" s="156"/>
      <c r="I181" s="156"/>
      <c r="J181" s="156"/>
      <c r="K181" s="156"/>
      <c r="L181" s="189"/>
      <c r="M181" s="189"/>
      <c r="N181" s="190"/>
    </row>
    <row r="182" spans="1:14" x14ac:dyDescent="0.25">
      <c r="A182" s="384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12"/>
      <c r="M182" s="12"/>
      <c r="N182" s="7"/>
    </row>
    <row r="183" spans="1:14" x14ac:dyDescent="0.25">
      <c r="A183" s="377" t="s">
        <v>70</v>
      </c>
      <c r="B183" s="377"/>
      <c r="C183" s="377"/>
      <c r="D183" s="377"/>
      <c r="E183" s="377"/>
      <c r="F183" s="377"/>
      <c r="G183" s="377"/>
      <c r="H183" s="377"/>
      <c r="I183" s="377"/>
      <c r="J183" s="377"/>
      <c r="K183" s="377"/>
      <c r="L183" s="377"/>
      <c r="M183" s="377"/>
      <c r="N183" s="377"/>
    </row>
    <row r="184" spans="1:14" x14ac:dyDescent="0.25">
      <c r="A184" s="357" t="s">
        <v>254</v>
      </c>
      <c r="B184" s="357"/>
      <c r="C184" s="357"/>
      <c r="D184" s="357"/>
      <c r="E184" s="357"/>
      <c r="F184" s="357"/>
      <c r="G184" s="357"/>
      <c r="H184" s="357"/>
      <c r="I184" s="357"/>
      <c r="J184" s="357"/>
      <c r="K184" s="357"/>
      <c r="L184" s="357"/>
      <c r="M184" s="357"/>
      <c r="N184" s="357"/>
    </row>
    <row r="185" spans="1:14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12"/>
      <c r="M185" s="12"/>
      <c r="N185" s="7"/>
    </row>
    <row r="186" spans="1:14" x14ac:dyDescent="0.25">
      <c r="A186" s="12"/>
      <c r="B186" s="12"/>
      <c r="C186" s="12"/>
      <c r="D186" s="12"/>
      <c r="E186" s="12"/>
      <c r="F186" s="12"/>
      <c r="G186" s="12"/>
      <c r="H186" s="12"/>
      <c r="I186" s="6"/>
      <c r="J186" s="6"/>
      <c r="K186" s="6"/>
      <c r="L186" s="12"/>
      <c r="M186" s="12"/>
      <c r="N186" s="7"/>
    </row>
    <row r="187" spans="1:14" x14ac:dyDescent="0.25">
      <c r="A187" s="12"/>
      <c r="B187" s="12"/>
      <c r="C187" s="12"/>
      <c r="D187" s="12"/>
      <c r="E187" s="12"/>
      <c r="F187" s="12"/>
      <c r="G187" s="12"/>
      <c r="H187" s="12"/>
      <c r="I187" s="6"/>
      <c r="J187" s="30" t="s">
        <v>4</v>
      </c>
      <c r="K187" s="31"/>
      <c r="L187" s="12"/>
      <c r="M187" s="12"/>
      <c r="N187" s="7"/>
    </row>
    <row r="188" spans="1:14" x14ac:dyDescent="0.25">
      <c r="A188" s="12"/>
      <c r="B188" s="12"/>
      <c r="C188" s="12"/>
      <c r="D188" s="12"/>
      <c r="E188" s="12"/>
      <c r="F188" s="12"/>
      <c r="G188" s="12"/>
      <c r="H188" s="12"/>
      <c r="I188" s="27">
        <v>1</v>
      </c>
      <c r="J188" s="26" t="s">
        <v>31</v>
      </c>
      <c r="K188" s="26"/>
      <c r="L188" s="12"/>
      <c r="M188" s="12"/>
      <c r="N188" s="7"/>
    </row>
    <row r="189" spans="1:14" x14ac:dyDescent="0.25">
      <c r="A189" s="12"/>
      <c r="B189" s="12"/>
      <c r="C189" s="12"/>
      <c r="D189" s="12"/>
      <c r="E189" s="12"/>
      <c r="F189" s="12"/>
      <c r="G189" s="12"/>
      <c r="H189" s="12"/>
      <c r="I189" s="27" t="s">
        <v>177</v>
      </c>
      <c r="J189" s="26" t="s">
        <v>181</v>
      </c>
      <c r="K189" s="26"/>
      <c r="L189" s="12"/>
      <c r="M189" s="12"/>
      <c r="N189" s="7"/>
    </row>
    <row r="190" spans="1:14" x14ac:dyDescent="0.25">
      <c r="A190" s="12"/>
      <c r="B190" s="12"/>
      <c r="C190" s="12"/>
      <c r="D190" s="12"/>
      <c r="E190" s="12"/>
      <c r="F190" s="12"/>
      <c r="G190" s="12"/>
      <c r="H190" s="12"/>
      <c r="I190" s="27" t="s">
        <v>5</v>
      </c>
      <c r="J190" s="26" t="s">
        <v>32</v>
      </c>
      <c r="K190" s="26"/>
      <c r="L190" s="12"/>
      <c r="M190" s="12"/>
      <c r="N190" s="7"/>
    </row>
    <row r="191" spans="1:14" x14ac:dyDescent="0.25">
      <c r="A191" s="12"/>
      <c r="B191" s="12"/>
      <c r="C191" s="12"/>
      <c r="D191" s="12"/>
      <c r="E191" s="12"/>
      <c r="F191" s="12"/>
      <c r="G191" s="12"/>
      <c r="H191" s="12"/>
      <c r="I191" s="27" t="s">
        <v>13</v>
      </c>
      <c r="J191" s="26" t="s">
        <v>33</v>
      </c>
      <c r="K191" s="26"/>
      <c r="L191" s="12"/>
      <c r="M191" s="12"/>
      <c r="N191" s="7"/>
    </row>
    <row r="192" spans="1:14" x14ac:dyDescent="0.25">
      <c r="A192" s="12"/>
      <c r="B192" s="12"/>
      <c r="C192" s="12"/>
      <c r="D192" s="12"/>
      <c r="E192" s="12"/>
      <c r="F192" s="12"/>
      <c r="G192" s="12"/>
      <c r="H192" s="12"/>
      <c r="I192" s="27" t="s">
        <v>178</v>
      </c>
      <c r="J192" s="26" t="s">
        <v>34</v>
      </c>
      <c r="K192" s="26"/>
      <c r="L192" s="12"/>
      <c r="M192" s="12"/>
      <c r="N192" s="7"/>
    </row>
    <row r="193" spans="1:14" x14ac:dyDescent="0.25">
      <c r="A193" s="12"/>
      <c r="B193" s="12"/>
      <c r="C193" s="12"/>
      <c r="D193" s="12"/>
      <c r="E193" s="12"/>
      <c r="F193" s="12"/>
      <c r="G193" s="12"/>
      <c r="H193" s="12"/>
      <c r="I193" s="27" t="s">
        <v>179</v>
      </c>
      <c r="J193" s="26" t="s">
        <v>35</v>
      </c>
      <c r="K193" s="26"/>
      <c r="L193" s="12"/>
      <c r="M193" s="12"/>
      <c r="N193" s="7"/>
    </row>
    <row r="194" spans="1:14" x14ac:dyDescent="0.25">
      <c r="A194" s="12"/>
      <c r="B194" s="12"/>
      <c r="C194" s="12"/>
      <c r="D194" s="12"/>
      <c r="E194" s="12"/>
      <c r="F194" s="12"/>
      <c r="G194" s="12"/>
      <c r="H194" s="12"/>
      <c r="I194" s="27" t="s">
        <v>180</v>
      </c>
      <c r="J194" s="26" t="s">
        <v>182</v>
      </c>
      <c r="K194" s="26"/>
      <c r="L194" s="12"/>
      <c r="M194" s="12"/>
      <c r="N194" s="7"/>
    </row>
    <row r="195" spans="1:14" x14ac:dyDescent="0.25">
      <c r="A195" s="12"/>
      <c r="B195" s="12"/>
      <c r="C195" s="12"/>
      <c r="D195" s="12"/>
      <c r="E195" s="12"/>
      <c r="F195" s="12"/>
      <c r="G195" s="12"/>
      <c r="H195" s="12"/>
      <c r="I195" s="27" t="s">
        <v>72</v>
      </c>
      <c r="J195" s="26" t="s">
        <v>183</v>
      </c>
      <c r="K195" s="26"/>
      <c r="L195" s="12"/>
      <c r="M195" s="12"/>
      <c r="N195" s="7"/>
    </row>
    <row r="196" spans="1:14" x14ac:dyDescent="0.25">
      <c r="A196" s="1"/>
      <c r="B196" s="1"/>
      <c r="C196" s="1"/>
      <c r="D196" s="1"/>
      <c r="E196" s="1"/>
      <c r="F196" s="1"/>
      <c r="G196" s="1"/>
      <c r="H196" s="1"/>
      <c r="I196" s="27"/>
      <c r="J196" s="2"/>
      <c r="K196" s="2"/>
      <c r="L196" s="1"/>
      <c r="M196" s="1"/>
    </row>
  </sheetData>
  <mergeCells count="57">
    <mergeCell ref="A1:N1"/>
    <mergeCell ref="A183:N183"/>
    <mergeCell ref="A36:N36"/>
    <mergeCell ref="I12:I14"/>
    <mergeCell ref="A39:H39"/>
    <mergeCell ref="A159:K159"/>
    <mergeCell ref="A160:K160"/>
    <mergeCell ref="A161:K161"/>
    <mergeCell ref="A162:K162"/>
    <mergeCell ref="A163:K163"/>
    <mergeCell ref="A164:K164"/>
    <mergeCell ref="A165:K165"/>
    <mergeCell ref="A182:K182"/>
    <mergeCell ref="A166:K166"/>
    <mergeCell ref="A180:K180"/>
    <mergeCell ref="A170:K170"/>
    <mergeCell ref="A184:N184"/>
    <mergeCell ref="A2:N2"/>
    <mergeCell ref="A3:K3"/>
    <mergeCell ref="A8:N8"/>
    <mergeCell ref="A10:N10"/>
    <mergeCell ref="A4:N4"/>
    <mergeCell ref="A5:N5"/>
    <mergeCell ref="A7:N7"/>
    <mergeCell ref="J73:K73"/>
    <mergeCell ref="J41:K41"/>
    <mergeCell ref="A153:K153"/>
    <mergeCell ref="A154:K154"/>
    <mergeCell ref="A155:K155"/>
    <mergeCell ref="A156:K156"/>
    <mergeCell ref="A157:K157"/>
    <mergeCell ref="A158:K158"/>
    <mergeCell ref="J122:K122"/>
    <mergeCell ref="J116:K116"/>
    <mergeCell ref="M39:M40"/>
    <mergeCell ref="A179:K179"/>
    <mergeCell ref="A167:K167"/>
    <mergeCell ref="A168:K168"/>
    <mergeCell ref="A169:K169"/>
    <mergeCell ref="A177:K177"/>
    <mergeCell ref="A178:K178"/>
    <mergeCell ref="A171:K171"/>
    <mergeCell ref="A172:K172"/>
    <mergeCell ref="A174:K174"/>
    <mergeCell ref="A173:K173"/>
    <mergeCell ref="A175:K175"/>
    <mergeCell ref="A176:K176"/>
    <mergeCell ref="L39:L40"/>
    <mergeCell ref="N39:N40"/>
    <mergeCell ref="N12:N14"/>
    <mergeCell ref="J86:K86"/>
    <mergeCell ref="J99:K99"/>
    <mergeCell ref="A37:N37"/>
    <mergeCell ref="M12:M14"/>
    <mergeCell ref="L12:L14"/>
    <mergeCell ref="J57:K57"/>
    <mergeCell ref="J58:K58"/>
  </mergeCells>
  <phoneticPr fontId="2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1"/>
  <sheetViews>
    <sheetView topLeftCell="A169" zoomScaleNormal="100" workbookViewId="0">
      <selection activeCell="Q192" sqref="Q192"/>
    </sheetView>
  </sheetViews>
  <sheetFormatPr defaultRowHeight="15" x14ac:dyDescent="0.25"/>
  <cols>
    <col min="1" max="1" width="13" customWidth="1"/>
    <col min="2" max="2" width="1.85546875" customWidth="1"/>
    <col min="3" max="3" width="1.5703125" customWidth="1"/>
    <col min="4" max="5" width="1.7109375" customWidth="1"/>
    <col min="6" max="6" width="1.5703125" customWidth="1"/>
    <col min="7" max="7" width="1.85546875" customWidth="1"/>
    <col min="8" max="8" width="1.7109375" customWidth="1"/>
    <col min="9" max="9" width="1.5703125" customWidth="1"/>
    <col min="10" max="10" width="8.42578125" customWidth="1"/>
    <col min="11" max="11" width="11" customWidth="1"/>
    <col min="13" max="13" width="32.5703125" customWidth="1"/>
    <col min="14" max="14" width="13.7109375" customWidth="1"/>
    <col min="15" max="15" width="12.28515625" customWidth="1"/>
    <col min="16" max="16" width="8.140625" customWidth="1"/>
  </cols>
  <sheetData>
    <row r="1" spans="1:20" ht="15.75" x14ac:dyDescent="0.25">
      <c r="A1" s="395" t="s">
        <v>68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</row>
    <row r="2" spans="1:20" ht="15.75" x14ac:dyDescent="0.25">
      <c r="A2" s="3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4"/>
      <c r="N2" s="1"/>
      <c r="O2" s="1"/>
    </row>
    <row r="3" spans="1:20" x14ac:dyDescent="0.25">
      <c r="A3" s="396" t="s">
        <v>67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</row>
    <row r="4" spans="1:20" x14ac:dyDescent="0.25">
      <c r="A4" s="397" t="s">
        <v>440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</row>
    <row r="5" spans="1:2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</row>
    <row r="6" spans="1:20" x14ac:dyDescent="0.25">
      <c r="A6" s="49" t="s">
        <v>36</v>
      </c>
      <c r="B6" s="413" t="s">
        <v>36</v>
      </c>
      <c r="C6" s="414"/>
      <c r="D6" s="414"/>
      <c r="E6" s="414"/>
      <c r="F6" s="414"/>
      <c r="G6" s="414"/>
      <c r="H6" s="414"/>
      <c r="I6" s="415"/>
      <c r="J6" s="49" t="s">
        <v>37</v>
      </c>
      <c r="K6" s="34" t="s">
        <v>39</v>
      </c>
      <c r="L6" s="34"/>
      <c r="M6" s="34"/>
      <c r="N6" s="416" t="s">
        <v>439</v>
      </c>
      <c r="O6" s="410" t="s">
        <v>452</v>
      </c>
      <c r="P6" s="407" t="s">
        <v>2</v>
      </c>
    </row>
    <row r="7" spans="1:20" x14ac:dyDescent="0.25">
      <c r="A7" s="50" t="s">
        <v>38</v>
      </c>
      <c r="B7" s="35"/>
      <c r="C7" s="287"/>
      <c r="D7" s="287"/>
      <c r="E7" s="287"/>
      <c r="F7" s="287"/>
      <c r="G7" s="287"/>
      <c r="H7" s="287"/>
      <c r="I7" s="52"/>
      <c r="J7" s="50"/>
      <c r="K7" s="287"/>
      <c r="L7" s="287"/>
      <c r="M7" s="287"/>
      <c r="N7" s="417"/>
      <c r="O7" s="411"/>
      <c r="P7" s="408"/>
    </row>
    <row r="8" spans="1:20" x14ac:dyDescent="0.25">
      <c r="A8" s="50" t="s">
        <v>184</v>
      </c>
      <c r="B8" s="35"/>
      <c r="C8" s="287"/>
      <c r="D8" s="287"/>
      <c r="E8" s="287"/>
      <c r="F8" s="287"/>
      <c r="G8" s="287"/>
      <c r="H8" s="287"/>
      <c r="I8" s="52"/>
      <c r="J8" s="50"/>
      <c r="K8" s="287"/>
      <c r="L8" s="288" t="s">
        <v>77</v>
      </c>
      <c r="M8" s="288"/>
      <c r="N8" s="417"/>
      <c r="O8" s="411"/>
      <c r="P8" s="408"/>
    </row>
    <row r="9" spans="1:20" x14ac:dyDescent="0.25">
      <c r="A9" s="51" t="s">
        <v>186</v>
      </c>
      <c r="B9" s="35" t="s">
        <v>185</v>
      </c>
      <c r="C9" s="287"/>
      <c r="D9" s="287"/>
      <c r="E9" s="287"/>
      <c r="F9" s="287"/>
      <c r="G9" s="287"/>
      <c r="H9" s="287"/>
      <c r="I9" s="52"/>
      <c r="J9" s="51" t="s">
        <v>187</v>
      </c>
      <c r="K9" s="104" t="s">
        <v>40</v>
      </c>
      <c r="L9" s="105"/>
      <c r="M9" s="105"/>
      <c r="N9" s="418"/>
      <c r="O9" s="412"/>
      <c r="P9" s="409"/>
    </row>
    <row r="10" spans="1:20" x14ac:dyDescent="0.25">
      <c r="A10" s="53"/>
      <c r="B10" s="54">
        <v>1</v>
      </c>
      <c r="C10" s="42">
        <v>2</v>
      </c>
      <c r="D10" s="42">
        <v>3</v>
      </c>
      <c r="E10" s="42">
        <v>4</v>
      </c>
      <c r="F10" s="42">
        <v>5</v>
      </c>
      <c r="G10" s="42">
        <v>6</v>
      </c>
      <c r="H10" s="42">
        <v>7</v>
      </c>
      <c r="I10" s="94" t="s">
        <v>72</v>
      </c>
      <c r="J10" s="103"/>
      <c r="K10" s="102" t="s">
        <v>41</v>
      </c>
      <c r="L10" s="102"/>
      <c r="M10" s="102"/>
      <c r="N10" s="204">
        <f>N11+N37</f>
        <v>1489360</v>
      </c>
      <c r="O10" s="204">
        <f>O11+O37</f>
        <v>1743259</v>
      </c>
      <c r="P10" s="293">
        <f>O10/N10*100</f>
        <v>117.04752376859859</v>
      </c>
    </row>
    <row r="11" spans="1:20" x14ac:dyDescent="0.25">
      <c r="A11" s="82"/>
      <c r="B11" s="83"/>
      <c r="C11" s="84"/>
      <c r="D11" s="84"/>
      <c r="E11" s="84"/>
      <c r="F11" s="84"/>
      <c r="G11" s="84"/>
      <c r="H11" s="84"/>
      <c r="I11" s="86"/>
      <c r="J11" s="82"/>
      <c r="K11" s="85" t="s">
        <v>98</v>
      </c>
      <c r="L11" s="85"/>
      <c r="M11" s="85"/>
      <c r="N11" s="205">
        <f>SUM(N12)</f>
        <v>65460</v>
      </c>
      <c r="O11" s="205">
        <f>SUM(O12)</f>
        <v>131580</v>
      </c>
      <c r="P11" s="329">
        <f>O11/N11*100</f>
        <v>201.0082493125573</v>
      </c>
    </row>
    <row r="12" spans="1:20" x14ac:dyDescent="0.25">
      <c r="A12" s="92"/>
      <c r="B12" s="97"/>
      <c r="C12" s="87"/>
      <c r="D12" s="87"/>
      <c r="E12" s="87"/>
      <c r="F12" s="87"/>
      <c r="G12" s="87"/>
      <c r="H12" s="87"/>
      <c r="I12" s="89"/>
      <c r="J12" s="92"/>
      <c r="K12" s="88" t="s">
        <v>99</v>
      </c>
      <c r="L12" s="88"/>
      <c r="M12" s="88"/>
      <c r="N12" s="206">
        <f>SUM(N13)</f>
        <v>65460</v>
      </c>
      <c r="O12" s="206">
        <f>SUM(O13)</f>
        <v>131580</v>
      </c>
      <c r="P12" s="330">
        <f>O12/N12*100</f>
        <v>201.0082493125573</v>
      </c>
    </row>
    <row r="13" spans="1:20" x14ac:dyDescent="0.25">
      <c r="A13" s="58"/>
      <c r="B13" s="59"/>
      <c r="C13" s="44"/>
      <c r="D13" s="44"/>
      <c r="E13" s="44"/>
      <c r="F13" s="44"/>
      <c r="G13" s="44"/>
      <c r="H13" s="44"/>
      <c r="I13" s="60"/>
      <c r="J13" s="99" t="s">
        <v>6</v>
      </c>
      <c r="K13" s="37" t="s">
        <v>82</v>
      </c>
      <c r="L13" s="37"/>
      <c r="M13" s="37"/>
      <c r="N13" s="207">
        <f>N14+N23+N27+N33</f>
        <v>65460</v>
      </c>
      <c r="O13" s="207">
        <f>O14+O23+O27+O33</f>
        <v>131580</v>
      </c>
      <c r="P13" s="331">
        <f>O13/N13*100</f>
        <v>201.0082493125573</v>
      </c>
    </row>
    <row r="14" spans="1:20" x14ac:dyDescent="0.25">
      <c r="A14" s="401" t="s">
        <v>108</v>
      </c>
      <c r="B14" s="403" t="s">
        <v>45</v>
      </c>
      <c r="C14" s="405"/>
      <c r="D14" s="405" t="s">
        <v>5</v>
      </c>
      <c r="E14" s="405" t="s">
        <v>13</v>
      </c>
      <c r="F14" s="405" t="s">
        <v>178</v>
      </c>
      <c r="G14" s="405" t="s">
        <v>179</v>
      </c>
      <c r="H14" s="405"/>
      <c r="I14" s="95"/>
      <c r="J14" s="401"/>
      <c r="K14" s="65" t="s">
        <v>43</v>
      </c>
      <c r="L14" s="65"/>
      <c r="M14" s="65"/>
      <c r="N14" s="399">
        <f>N16+N20</f>
        <v>44300</v>
      </c>
      <c r="O14" s="399">
        <f>O16+O20</f>
        <v>54730</v>
      </c>
      <c r="P14" s="398">
        <f>O14/N14*100</f>
        <v>123.54401805869075</v>
      </c>
    </row>
    <row r="15" spans="1:20" x14ac:dyDescent="0.25">
      <c r="A15" s="402"/>
      <c r="B15" s="404"/>
      <c r="C15" s="406"/>
      <c r="D15" s="406"/>
      <c r="E15" s="406"/>
      <c r="F15" s="406"/>
      <c r="G15" s="406"/>
      <c r="H15" s="406"/>
      <c r="I15" s="100"/>
      <c r="J15" s="402"/>
      <c r="K15" s="66" t="s">
        <v>44</v>
      </c>
      <c r="L15" s="66"/>
      <c r="M15" s="66"/>
      <c r="N15" s="400"/>
      <c r="O15" s="400"/>
      <c r="P15" s="398"/>
      <c r="T15" t="s">
        <v>3</v>
      </c>
    </row>
    <row r="16" spans="1:20" x14ac:dyDescent="0.25">
      <c r="A16" s="55" t="s">
        <v>109</v>
      </c>
      <c r="B16" s="75" t="s">
        <v>45</v>
      </c>
      <c r="C16" s="70"/>
      <c r="D16" s="70" t="s">
        <v>5</v>
      </c>
      <c r="E16" s="70" t="s">
        <v>13</v>
      </c>
      <c r="F16" s="70"/>
      <c r="G16" s="70"/>
      <c r="H16" s="70"/>
      <c r="I16" s="57"/>
      <c r="J16" s="55" t="s">
        <v>42</v>
      </c>
      <c r="K16" s="56" t="s">
        <v>95</v>
      </c>
      <c r="L16" s="56"/>
      <c r="M16" s="56"/>
      <c r="N16" s="208">
        <f>SUM(N17)</f>
        <v>39300</v>
      </c>
      <c r="O16" s="208">
        <f>SUM(O17)</f>
        <v>51000</v>
      </c>
      <c r="P16" s="338">
        <f>O16/N16*100</f>
        <v>129.7709923664122</v>
      </c>
    </row>
    <row r="17" spans="1:16" x14ac:dyDescent="0.25">
      <c r="A17" s="73" t="s">
        <v>109</v>
      </c>
      <c r="B17" s="76"/>
      <c r="C17" s="77"/>
      <c r="D17" s="77"/>
      <c r="E17" s="77"/>
      <c r="F17" s="77"/>
      <c r="G17" s="77"/>
      <c r="H17" s="77"/>
      <c r="I17" s="71"/>
      <c r="J17" s="73" t="s">
        <v>42</v>
      </c>
      <c r="K17" s="6">
        <v>3</v>
      </c>
      <c r="L17" s="6" t="s">
        <v>12</v>
      </c>
      <c r="M17" s="6"/>
      <c r="N17" s="209">
        <f>SUM(N18:N19)</f>
        <v>39300</v>
      </c>
      <c r="O17" s="209">
        <f>SUM(O18:O19)</f>
        <v>51000</v>
      </c>
      <c r="P17" s="326">
        <f t="shared" ref="P17:P84" si="0">O17/N17*100</f>
        <v>129.7709923664122</v>
      </c>
    </row>
    <row r="18" spans="1:16" x14ac:dyDescent="0.25">
      <c r="A18" s="73" t="s">
        <v>109</v>
      </c>
      <c r="B18" s="38"/>
      <c r="C18" s="32"/>
      <c r="D18" s="32"/>
      <c r="E18" s="32"/>
      <c r="F18" s="32"/>
      <c r="G18" s="32"/>
      <c r="H18" s="32"/>
      <c r="I18" s="78"/>
      <c r="J18" s="73" t="s">
        <v>42</v>
      </c>
      <c r="K18" s="6" t="s">
        <v>432</v>
      </c>
      <c r="L18" s="6" t="s">
        <v>25</v>
      </c>
      <c r="M18" s="6"/>
      <c r="N18" s="209">
        <v>30000</v>
      </c>
      <c r="O18" s="209">
        <v>37000</v>
      </c>
      <c r="P18" s="326">
        <f t="shared" si="0"/>
        <v>123.33333333333334</v>
      </c>
    </row>
    <row r="19" spans="1:16" x14ac:dyDescent="0.25">
      <c r="A19" s="73" t="s">
        <v>109</v>
      </c>
      <c r="B19" s="38"/>
      <c r="C19" s="32"/>
      <c r="D19" s="32"/>
      <c r="E19" s="32"/>
      <c r="F19" s="32"/>
      <c r="G19" s="32"/>
      <c r="H19" s="32"/>
      <c r="I19" s="78"/>
      <c r="J19" s="73" t="s">
        <v>42</v>
      </c>
      <c r="K19" s="6">
        <v>32</v>
      </c>
      <c r="L19" s="6" t="s">
        <v>26</v>
      </c>
      <c r="M19" s="6"/>
      <c r="N19" s="210">
        <v>9300</v>
      </c>
      <c r="O19" s="209">
        <v>14000</v>
      </c>
      <c r="P19" s="326">
        <f t="shared" si="0"/>
        <v>150.53763440860214</v>
      </c>
    </row>
    <row r="20" spans="1:16" x14ac:dyDescent="0.25">
      <c r="A20" s="55" t="s">
        <v>110</v>
      </c>
      <c r="B20" s="75" t="s">
        <v>45</v>
      </c>
      <c r="C20" s="70"/>
      <c r="D20" s="70" t="s">
        <v>5</v>
      </c>
      <c r="E20" s="70"/>
      <c r="F20" s="70"/>
      <c r="G20" s="70" t="s">
        <v>179</v>
      </c>
      <c r="H20" s="70"/>
      <c r="I20" s="57"/>
      <c r="J20" s="55" t="s">
        <v>42</v>
      </c>
      <c r="K20" s="56" t="s">
        <v>96</v>
      </c>
      <c r="L20" s="56"/>
      <c r="M20" s="56"/>
      <c r="N20" s="208">
        <f>SUM(N21)</f>
        <v>5000</v>
      </c>
      <c r="O20" s="208">
        <f>SUM(O21)</f>
        <v>3730</v>
      </c>
      <c r="P20" s="242">
        <f t="shared" si="0"/>
        <v>74.599999999999994</v>
      </c>
    </row>
    <row r="21" spans="1:16" x14ac:dyDescent="0.25">
      <c r="A21" s="73" t="s">
        <v>110</v>
      </c>
      <c r="B21" s="38"/>
      <c r="C21" s="32"/>
      <c r="D21" s="32"/>
      <c r="E21" s="32"/>
      <c r="F21" s="32"/>
      <c r="G21" s="32"/>
      <c r="H21" s="32"/>
      <c r="I21" s="78"/>
      <c r="J21" s="73" t="s">
        <v>42</v>
      </c>
      <c r="K21" s="6">
        <v>3</v>
      </c>
      <c r="L21" s="6" t="s">
        <v>12</v>
      </c>
      <c r="M21" s="6"/>
      <c r="N21" s="209">
        <f>SUM(N22)</f>
        <v>5000</v>
      </c>
      <c r="O21" s="209">
        <f>O22</f>
        <v>3730</v>
      </c>
      <c r="P21" s="300">
        <f t="shared" si="0"/>
        <v>74.599999999999994</v>
      </c>
    </row>
    <row r="22" spans="1:16" x14ac:dyDescent="0.25">
      <c r="A22" s="73" t="s">
        <v>110</v>
      </c>
      <c r="B22" s="38"/>
      <c r="C22" s="32"/>
      <c r="D22" s="32"/>
      <c r="E22" s="32"/>
      <c r="F22" s="32"/>
      <c r="G22" s="32"/>
      <c r="H22" s="32"/>
      <c r="I22" s="78"/>
      <c r="J22" s="73" t="s">
        <v>42</v>
      </c>
      <c r="K22" s="6">
        <v>32</v>
      </c>
      <c r="L22" s="6" t="s">
        <v>26</v>
      </c>
      <c r="M22" s="6"/>
      <c r="N22" s="209">
        <v>5000</v>
      </c>
      <c r="O22" s="209">
        <v>3730</v>
      </c>
      <c r="P22" s="300">
        <f t="shared" si="0"/>
        <v>74.599999999999994</v>
      </c>
    </row>
    <row r="23" spans="1:16" x14ac:dyDescent="0.25">
      <c r="A23" s="74" t="s">
        <v>111</v>
      </c>
      <c r="B23" s="96" t="s">
        <v>45</v>
      </c>
      <c r="C23" s="62"/>
      <c r="D23" s="62"/>
      <c r="E23" s="62"/>
      <c r="F23" s="62"/>
      <c r="G23" s="62"/>
      <c r="H23" s="62"/>
      <c r="I23" s="64"/>
      <c r="J23" s="74"/>
      <c r="K23" s="63" t="s">
        <v>188</v>
      </c>
      <c r="L23" s="63"/>
      <c r="M23" s="63"/>
      <c r="N23" s="203">
        <f>N24</f>
        <v>2000</v>
      </c>
      <c r="O23" s="203">
        <f>O24</f>
        <v>2000</v>
      </c>
      <c r="P23" s="301">
        <f t="shared" si="0"/>
        <v>100</v>
      </c>
    </row>
    <row r="24" spans="1:16" x14ac:dyDescent="0.25">
      <c r="A24" s="55" t="s">
        <v>112</v>
      </c>
      <c r="B24" s="75" t="s">
        <v>45</v>
      </c>
      <c r="C24" s="70"/>
      <c r="D24" s="70"/>
      <c r="E24" s="70"/>
      <c r="F24" s="70"/>
      <c r="G24" s="70"/>
      <c r="H24" s="70"/>
      <c r="I24" s="57"/>
      <c r="J24" s="55" t="s">
        <v>42</v>
      </c>
      <c r="K24" s="56" t="s">
        <v>97</v>
      </c>
      <c r="L24" s="56" t="s">
        <v>46</v>
      </c>
      <c r="M24" s="56"/>
      <c r="N24" s="211">
        <f>SUM(N25)</f>
        <v>2000</v>
      </c>
      <c r="O24" s="211">
        <f>SUM(O25)</f>
        <v>2000</v>
      </c>
      <c r="P24" s="297">
        <f t="shared" si="0"/>
        <v>100</v>
      </c>
    </row>
    <row r="25" spans="1:16" x14ac:dyDescent="0.25">
      <c r="A25" s="73" t="s">
        <v>112</v>
      </c>
      <c r="B25" s="38"/>
      <c r="C25" s="32"/>
      <c r="D25" s="32"/>
      <c r="E25" s="32"/>
      <c r="F25" s="32"/>
      <c r="G25" s="32"/>
      <c r="H25" s="32"/>
      <c r="I25" s="78"/>
      <c r="J25" s="73" t="s">
        <v>42</v>
      </c>
      <c r="K25" s="6">
        <v>3</v>
      </c>
      <c r="L25" s="6" t="s">
        <v>12</v>
      </c>
      <c r="M25" s="6"/>
      <c r="N25" s="210">
        <f>N26</f>
        <v>2000</v>
      </c>
      <c r="O25" s="210">
        <f>O26</f>
        <v>2000</v>
      </c>
      <c r="P25" s="294">
        <f t="shared" si="0"/>
        <v>100</v>
      </c>
    </row>
    <row r="26" spans="1:16" x14ac:dyDescent="0.25">
      <c r="A26" s="73" t="s">
        <v>112</v>
      </c>
      <c r="B26" s="38"/>
      <c r="C26" s="32"/>
      <c r="D26" s="32"/>
      <c r="E26" s="32"/>
      <c r="F26" s="32"/>
      <c r="G26" s="32"/>
      <c r="H26" s="32"/>
      <c r="I26" s="78"/>
      <c r="J26" s="73" t="s">
        <v>42</v>
      </c>
      <c r="K26" s="6">
        <v>38</v>
      </c>
      <c r="L26" s="6" t="s">
        <v>29</v>
      </c>
      <c r="M26" s="6"/>
      <c r="N26" s="210">
        <v>2000</v>
      </c>
      <c r="O26" s="210">
        <v>2000</v>
      </c>
      <c r="P26" s="295">
        <f t="shared" si="0"/>
        <v>100</v>
      </c>
    </row>
    <row r="27" spans="1:16" x14ac:dyDescent="0.25">
      <c r="A27" s="74" t="s">
        <v>113</v>
      </c>
      <c r="B27" s="96" t="s">
        <v>45</v>
      </c>
      <c r="C27" s="62"/>
      <c r="D27" s="62"/>
      <c r="E27" s="62"/>
      <c r="F27" s="62"/>
      <c r="G27" s="62"/>
      <c r="H27" s="62"/>
      <c r="I27" s="64"/>
      <c r="J27" s="74"/>
      <c r="K27" s="63" t="s">
        <v>189</v>
      </c>
      <c r="L27" s="63"/>
      <c r="M27" s="63"/>
      <c r="N27" s="203">
        <f>N28</f>
        <v>9160</v>
      </c>
      <c r="O27" s="203">
        <f>O28</f>
        <v>57350</v>
      </c>
      <c r="P27" s="324">
        <f t="shared" si="0"/>
        <v>626.09170305676855</v>
      </c>
    </row>
    <row r="28" spans="1:16" x14ac:dyDescent="0.25">
      <c r="A28" s="55" t="s">
        <v>114</v>
      </c>
      <c r="B28" s="75" t="s">
        <v>45</v>
      </c>
      <c r="C28" s="70"/>
      <c r="D28" s="70"/>
      <c r="E28" s="70"/>
      <c r="F28" s="70"/>
      <c r="G28" s="70"/>
      <c r="H28" s="70"/>
      <c r="I28" s="57"/>
      <c r="J28" s="55" t="s">
        <v>42</v>
      </c>
      <c r="K28" s="56" t="s">
        <v>97</v>
      </c>
      <c r="L28" s="56" t="s">
        <v>47</v>
      </c>
      <c r="M28" s="56"/>
      <c r="N28" s="211">
        <f>SUM(N29)</f>
        <v>9160</v>
      </c>
      <c r="O28" s="211">
        <f>SUM(O29)</f>
        <v>57350</v>
      </c>
      <c r="P28" s="320">
        <f t="shared" si="0"/>
        <v>626.09170305676855</v>
      </c>
    </row>
    <row r="29" spans="1:16" x14ac:dyDescent="0.25">
      <c r="A29" s="73" t="s">
        <v>114</v>
      </c>
      <c r="B29" s="32"/>
      <c r="C29" s="32"/>
      <c r="D29" s="32"/>
      <c r="E29" s="32"/>
      <c r="F29" s="32"/>
      <c r="G29" s="32"/>
      <c r="H29" s="32"/>
      <c r="I29" s="78"/>
      <c r="J29" s="73" t="s">
        <v>42</v>
      </c>
      <c r="K29" s="6" t="s">
        <v>5</v>
      </c>
      <c r="L29" s="387" t="s">
        <v>12</v>
      </c>
      <c r="M29" s="356"/>
      <c r="N29" s="212">
        <f>SUM(N30:N32)</f>
        <v>9160</v>
      </c>
      <c r="O29" s="231">
        <f>SUM(O30:O32)</f>
        <v>57350</v>
      </c>
      <c r="P29" s="319">
        <f t="shared" si="0"/>
        <v>626.09170305676855</v>
      </c>
    </row>
    <row r="30" spans="1:16" x14ac:dyDescent="0.25">
      <c r="A30" s="73" t="s">
        <v>114</v>
      </c>
      <c r="B30" s="32"/>
      <c r="C30" s="32"/>
      <c r="D30" s="32"/>
      <c r="E30" s="32"/>
      <c r="F30" s="32"/>
      <c r="G30" s="32"/>
      <c r="H30" s="32"/>
      <c r="I30" s="6"/>
      <c r="J30" s="73" t="s">
        <v>42</v>
      </c>
      <c r="K30" s="6" t="s">
        <v>48</v>
      </c>
      <c r="L30" s="387" t="s">
        <v>26</v>
      </c>
      <c r="M30" s="387"/>
      <c r="N30" s="210">
        <v>5160</v>
      </c>
      <c r="O30" s="210">
        <v>53000</v>
      </c>
      <c r="P30" s="326">
        <f t="shared" si="0"/>
        <v>1027.1317829457364</v>
      </c>
    </row>
    <row r="31" spans="1:16" x14ac:dyDescent="0.25">
      <c r="A31" s="73" t="s">
        <v>114</v>
      </c>
      <c r="B31" s="32"/>
      <c r="C31" s="32"/>
      <c r="D31" s="32"/>
      <c r="E31" s="32"/>
      <c r="F31" s="32"/>
      <c r="G31" s="32"/>
      <c r="H31" s="32"/>
      <c r="I31" s="6"/>
      <c r="J31" s="73" t="s">
        <v>42</v>
      </c>
      <c r="K31" s="6" t="s">
        <v>458</v>
      </c>
      <c r="L31" s="6" t="s">
        <v>27</v>
      </c>
      <c r="M31" s="157"/>
      <c r="N31" s="210">
        <v>0</v>
      </c>
      <c r="O31" s="210">
        <v>350</v>
      </c>
      <c r="P31" s="326" t="s">
        <v>460</v>
      </c>
    </row>
    <row r="32" spans="1:16" x14ac:dyDescent="0.25">
      <c r="A32" s="73" t="s">
        <v>114</v>
      </c>
      <c r="B32" s="32"/>
      <c r="C32" s="32"/>
      <c r="D32" s="32"/>
      <c r="E32" s="32"/>
      <c r="F32" s="32"/>
      <c r="G32" s="32"/>
      <c r="H32" s="32"/>
      <c r="I32" s="6"/>
      <c r="J32" s="73" t="s">
        <v>42</v>
      </c>
      <c r="K32" s="6" t="s">
        <v>53</v>
      </c>
      <c r="L32" s="387" t="s">
        <v>49</v>
      </c>
      <c r="M32" s="387"/>
      <c r="N32" s="210">
        <v>4000</v>
      </c>
      <c r="O32" s="234">
        <v>4000</v>
      </c>
      <c r="P32" s="318">
        <f t="shared" si="0"/>
        <v>100</v>
      </c>
    </row>
    <row r="33" spans="1:16" x14ac:dyDescent="0.25">
      <c r="A33" s="74" t="s">
        <v>115</v>
      </c>
      <c r="B33" s="96" t="s">
        <v>45</v>
      </c>
      <c r="C33" s="62"/>
      <c r="D33" s="62"/>
      <c r="E33" s="62"/>
      <c r="F33" s="62"/>
      <c r="G33" s="62"/>
      <c r="H33" s="62"/>
      <c r="I33" s="64"/>
      <c r="J33" s="74"/>
      <c r="K33" s="63" t="s">
        <v>190</v>
      </c>
      <c r="L33" s="63"/>
      <c r="M33" s="63"/>
      <c r="N33" s="203">
        <f>N34</f>
        <v>10000</v>
      </c>
      <c r="O33" s="203">
        <f>O34</f>
        <v>17500</v>
      </c>
      <c r="P33" s="302">
        <f t="shared" si="0"/>
        <v>175</v>
      </c>
    </row>
    <row r="34" spans="1:16" x14ac:dyDescent="0.25">
      <c r="A34" s="55" t="s">
        <v>116</v>
      </c>
      <c r="B34" s="75" t="s">
        <v>45</v>
      </c>
      <c r="C34" s="70"/>
      <c r="D34" s="70"/>
      <c r="E34" s="70"/>
      <c r="F34" s="70"/>
      <c r="G34" s="70"/>
      <c r="H34" s="70"/>
      <c r="I34" s="57"/>
      <c r="J34" s="55" t="s">
        <v>42</v>
      </c>
      <c r="K34" s="56" t="s">
        <v>97</v>
      </c>
      <c r="L34" s="56" t="s">
        <v>50</v>
      </c>
      <c r="M34" s="56"/>
      <c r="N34" s="211">
        <f>SUM(N35)</f>
        <v>10000</v>
      </c>
      <c r="O34" s="211">
        <f>SUM(O35)</f>
        <v>17500</v>
      </c>
      <c r="P34" s="242">
        <f t="shared" si="0"/>
        <v>175</v>
      </c>
    </row>
    <row r="35" spans="1:16" x14ac:dyDescent="0.25">
      <c r="A35" s="72" t="s">
        <v>116</v>
      </c>
      <c r="B35" s="76"/>
      <c r="C35" s="77"/>
      <c r="D35" s="77"/>
      <c r="E35" s="77"/>
      <c r="F35" s="77"/>
      <c r="G35" s="77"/>
      <c r="H35" s="77"/>
      <c r="I35" s="71"/>
      <c r="J35" s="72" t="s">
        <v>42</v>
      </c>
      <c r="K35" s="80" t="s">
        <v>5</v>
      </c>
      <c r="L35" s="389" t="s">
        <v>12</v>
      </c>
      <c r="M35" s="389"/>
      <c r="N35" s="231">
        <f>N36</f>
        <v>10000</v>
      </c>
      <c r="O35" s="231">
        <f>O36</f>
        <v>17500</v>
      </c>
      <c r="P35" s="294">
        <f t="shared" si="0"/>
        <v>175</v>
      </c>
    </row>
    <row r="36" spans="1:16" x14ac:dyDescent="0.25">
      <c r="A36" s="69" t="s">
        <v>116</v>
      </c>
      <c r="B36" s="79"/>
      <c r="C36" s="39"/>
      <c r="D36" s="39"/>
      <c r="E36" s="39"/>
      <c r="F36" s="39"/>
      <c r="G36" s="39"/>
      <c r="H36" s="39"/>
      <c r="I36" s="68"/>
      <c r="J36" s="69" t="s">
        <v>42</v>
      </c>
      <c r="K36" s="8" t="s">
        <v>53</v>
      </c>
      <c r="L36" s="388" t="s">
        <v>49</v>
      </c>
      <c r="M36" s="388"/>
      <c r="N36" s="234">
        <v>10000</v>
      </c>
      <c r="O36" s="234">
        <v>17500</v>
      </c>
      <c r="P36" s="295">
        <f t="shared" si="0"/>
        <v>175</v>
      </c>
    </row>
    <row r="37" spans="1:16" x14ac:dyDescent="0.25">
      <c r="A37" s="82"/>
      <c r="B37" s="83"/>
      <c r="C37" s="84"/>
      <c r="D37" s="84"/>
      <c r="E37" s="84"/>
      <c r="F37" s="84"/>
      <c r="G37" s="84"/>
      <c r="H37" s="84"/>
      <c r="I37" s="86"/>
      <c r="J37" s="82"/>
      <c r="K37" s="85" t="s">
        <v>100</v>
      </c>
      <c r="L37" s="85"/>
      <c r="M37" s="85"/>
      <c r="N37" s="213">
        <f>N38+N66+N78+N106+N133+N154+N166</f>
        <v>1423900</v>
      </c>
      <c r="O37" s="213">
        <f>O38+O66+O78+O106+O133+O154+O166</f>
        <v>1611679</v>
      </c>
      <c r="P37" s="327">
        <f t="shared" si="0"/>
        <v>113.18765362736147</v>
      </c>
    </row>
    <row r="38" spans="1:16" x14ac:dyDescent="0.25">
      <c r="A38" s="92"/>
      <c r="B38" s="97"/>
      <c r="C38" s="87"/>
      <c r="D38" s="87"/>
      <c r="E38" s="87"/>
      <c r="F38" s="87"/>
      <c r="G38" s="87"/>
      <c r="H38" s="87"/>
      <c r="I38" s="89"/>
      <c r="J38" s="92"/>
      <c r="K38" s="88" t="s">
        <v>101</v>
      </c>
      <c r="L38" s="88"/>
      <c r="M38" s="88"/>
      <c r="N38" s="214">
        <f>SUM(N39)</f>
        <v>321750</v>
      </c>
      <c r="O38" s="214">
        <f>SUM(O39)</f>
        <v>349190</v>
      </c>
      <c r="P38" s="328">
        <f t="shared" si="0"/>
        <v>108.52836052836052</v>
      </c>
    </row>
    <row r="39" spans="1:16" x14ac:dyDescent="0.25">
      <c r="A39" s="93"/>
      <c r="B39" s="98"/>
      <c r="C39" s="43"/>
      <c r="D39" s="43"/>
      <c r="E39" s="43"/>
      <c r="F39" s="43"/>
      <c r="G39" s="43"/>
      <c r="H39" s="43"/>
      <c r="I39" s="91"/>
      <c r="J39" s="61" t="s">
        <v>6</v>
      </c>
      <c r="K39" s="36" t="s">
        <v>83</v>
      </c>
      <c r="L39" s="36"/>
      <c r="M39" s="36"/>
      <c r="N39" s="215">
        <f>SUM(N40)</f>
        <v>321750</v>
      </c>
      <c r="O39" s="215">
        <f>SUM(O40)</f>
        <v>349190</v>
      </c>
      <c r="P39" s="322">
        <f t="shared" si="0"/>
        <v>108.52836052836052</v>
      </c>
    </row>
    <row r="40" spans="1:16" x14ac:dyDescent="0.25">
      <c r="A40" s="74" t="s">
        <v>117</v>
      </c>
      <c r="B40" s="96" t="s">
        <v>45</v>
      </c>
      <c r="C40" s="62"/>
      <c r="D40" s="62" t="s">
        <v>5</v>
      </c>
      <c r="E40" s="62" t="s">
        <v>13</v>
      </c>
      <c r="F40" s="62" t="s">
        <v>178</v>
      </c>
      <c r="G40" s="62" t="s">
        <v>179</v>
      </c>
      <c r="H40" s="62"/>
      <c r="I40" s="64"/>
      <c r="J40" s="74"/>
      <c r="K40" s="63" t="s">
        <v>52</v>
      </c>
      <c r="L40" s="63"/>
      <c r="M40" s="63"/>
      <c r="N40" s="216">
        <f>N41+N48+N51+N54+N57+N60</f>
        <v>321750</v>
      </c>
      <c r="O40" s="216">
        <f>O41+O48+O51+O54+O57+O60+O63</f>
        <v>349190</v>
      </c>
      <c r="P40" s="323">
        <f t="shared" si="0"/>
        <v>108.52836052836052</v>
      </c>
    </row>
    <row r="41" spans="1:16" x14ac:dyDescent="0.25">
      <c r="A41" s="55" t="s">
        <v>154</v>
      </c>
      <c r="B41" s="75" t="s">
        <v>45</v>
      </c>
      <c r="C41" s="70"/>
      <c r="D41" s="70" t="s">
        <v>5</v>
      </c>
      <c r="E41" s="70" t="s">
        <v>13</v>
      </c>
      <c r="F41" s="70"/>
      <c r="G41" s="70"/>
      <c r="H41" s="70"/>
      <c r="I41" s="57"/>
      <c r="J41" s="55" t="s">
        <v>51</v>
      </c>
      <c r="K41" s="56" t="s">
        <v>141</v>
      </c>
      <c r="L41" s="56"/>
      <c r="M41" s="56"/>
      <c r="N41" s="217">
        <f>SUM(N42)</f>
        <v>287750</v>
      </c>
      <c r="O41" s="217">
        <f>SUM(O42)</f>
        <v>270980</v>
      </c>
      <c r="P41" s="320">
        <f t="shared" si="0"/>
        <v>94.172024326672457</v>
      </c>
    </row>
    <row r="42" spans="1:16" x14ac:dyDescent="0.25">
      <c r="A42" s="72" t="s">
        <v>154</v>
      </c>
      <c r="B42" s="77"/>
      <c r="C42" s="77"/>
      <c r="D42" s="77"/>
      <c r="E42" s="77"/>
      <c r="F42" s="77"/>
      <c r="G42" s="77"/>
      <c r="H42" s="77"/>
      <c r="I42" s="80"/>
      <c r="J42" s="72" t="s">
        <v>51</v>
      </c>
      <c r="K42" s="80">
        <v>3</v>
      </c>
      <c r="L42" s="80" t="s">
        <v>12</v>
      </c>
      <c r="M42" s="80"/>
      <c r="N42" s="218">
        <f>SUM(N43:N47)</f>
        <v>287750</v>
      </c>
      <c r="O42" s="218">
        <f>SUM(O43:O47)</f>
        <v>270980</v>
      </c>
      <c r="P42" s="319">
        <f t="shared" si="0"/>
        <v>94.172024326672457</v>
      </c>
    </row>
    <row r="43" spans="1:16" x14ac:dyDescent="0.25">
      <c r="A43" s="73" t="s">
        <v>154</v>
      </c>
      <c r="B43" s="32"/>
      <c r="C43" s="32"/>
      <c r="D43" s="32"/>
      <c r="E43" s="32"/>
      <c r="F43" s="32"/>
      <c r="G43" s="32"/>
      <c r="H43" s="32"/>
      <c r="I43" s="6"/>
      <c r="J43" s="73" t="s">
        <v>51</v>
      </c>
      <c r="K43" s="6">
        <v>31</v>
      </c>
      <c r="L43" s="6" t="s">
        <v>25</v>
      </c>
      <c r="M43" s="6"/>
      <c r="N43" s="209">
        <v>128750</v>
      </c>
      <c r="O43" s="209">
        <v>106000</v>
      </c>
      <c r="P43" s="326">
        <f t="shared" si="0"/>
        <v>82.330097087378647</v>
      </c>
    </row>
    <row r="44" spans="1:16" x14ac:dyDescent="0.25">
      <c r="A44" s="73" t="s">
        <v>154</v>
      </c>
      <c r="B44" s="32"/>
      <c r="C44" s="32"/>
      <c r="D44" s="32"/>
      <c r="E44" s="32"/>
      <c r="F44" s="32"/>
      <c r="G44" s="32"/>
      <c r="H44" s="32"/>
      <c r="I44" s="6"/>
      <c r="J44" s="73" t="s">
        <v>51</v>
      </c>
      <c r="K44" s="6">
        <v>32</v>
      </c>
      <c r="L44" s="6" t="s">
        <v>26</v>
      </c>
      <c r="M44" s="6"/>
      <c r="N44" s="209">
        <v>149100</v>
      </c>
      <c r="O44" s="209">
        <v>159330</v>
      </c>
      <c r="P44" s="326">
        <f t="shared" si="0"/>
        <v>106.86116700201207</v>
      </c>
    </row>
    <row r="45" spans="1:16" x14ac:dyDescent="0.25">
      <c r="A45" s="73" t="s">
        <v>154</v>
      </c>
      <c r="B45" s="32"/>
      <c r="C45" s="32"/>
      <c r="D45" s="32"/>
      <c r="E45" s="32"/>
      <c r="F45" s="32"/>
      <c r="G45" s="32"/>
      <c r="H45" s="32"/>
      <c r="I45" s="6"/>
      <c r="J45" s="73" t="s">
        <v>51</v>
      </c>
      <c r="K45" s="6">
        <v>34</v>
      </c>
      <c r="L45" s="6" t="s">
        <v>27</v>
      </c>
      <c r="M45" s="6"/>
      <c r="N45" s="209">
        <v>1300</v>
      </c>
      <c r="O45" s="209">
        <v>3150</v>
      </c>
      <c r="P45" s="326">
        <f t="shared" si="0"/>
        <v>242.30769230769229</v>
      </c>
    </row>
    <row r="46" spans="1:16" x14ac:dyDescent="0.25">
      <c r="A46" s="73" t="s">
        <v>154</v>
      </c>
      <c r="B46" s="38"/>
      <c r="C46" s="32"/>
      <c r="D46" s="32"/>
      <c r="E46" s="32"/>
      <c r="F46" s="32"/>
      <c r="G46" s="32"/>
      <c r="H46" s="32"/>
      <c r="I46" s="78"/>
      <c r="J46" s="73" t="s">
        <v>51</v>
      </c>
      <c r="K46" s="6" t="s">
        <v>75</v>
      </c>
      <c r="L46" s="387" t="s">
        <v>76</v>
      </c>
      <c r="M46" s="356"/>
      <c r="N46" s="212">
        <v>5000</v>
      </c>
      <c r="O46" s="209">
        <v>0</v>
      </c>
      <c r="P46" s="326" t="s">
        <v>460</v>
      </c>
    </row>
    <row r="47" spans="1:16" x14ac:dyDescent="0.25">
      <c r="A47" s="73" t="s">
        <v>154</v>
      </c>
      <c r="B47" s="38"/>
      <c r="C47" s="32"/>
      <c r="D47" s="32"/>
      <c r="E47" s="32"/>
      <c r="F47" s="32"/>
      <c r="G47" s="32"/>
      <c r="H47" s="32"/>
      <c r="I47" s="78"/>
      <c r="J47" s="73" t="s">
        <v>51</v>
      </c>
      <c r="K47" s="6" t="s">
        <v>53</v>
      </c>
      <c r="L47" s="387" t="s">
        <v>49</v>
      </c>
      <c r="M47" s="356"/>
      <c r="N47" s="212">
        <v>3600</v>
      </c>
      <c r="O47" s="209">
        <v>2500</v>
      </c>
      <c r="P47" s="318">
        <f t="shared" si="0"/>
        <v>69.444444444444443</v>
      </c>
    </row>
    <row r="48" spans="1:16" x14ac:dyDescent="0.25">
      <c r="A48" s="55" t="s">
        <v>155</v>
      </c>
      <c r="B48" s="75" t="s">
        <v>45</v>
      </c>
      <c r="C48" s="70"/>
      <c r="D48" s="70" t="s">
        <v>5</v>
      </c>
      <c r="E48" s="70" t="s">
        <v>13</v>
      </c>
      <c r="F48" s="70"/>
      <c r="G48" s="70"/>
      <c r="H48" s="70"/>
      <c r="I48" s="57"/>
      <c r="J48" s="55" t="s">
        <v>51</v>
      </c>
      <c r="K48" s="56" t="s">
        <v>142</v>
      </c>
      <c r="L48" s="56"/>
      <c r="M48" s="56"/>
      <c r="N48" s="211">
        <f>N49</f>
        <v>5000</v>
      </c>
      <c r="O48" s="211">
        <f>O49</f>
        <v>5220</v>
      </c>
      <c r="P48" s="325">
        <f t="shared" si="0"/>
        <v>104.4</v>
      </c>
    </row>
    <row r="49" spans="1:16" x14ac:dyDescent="0.25">
      <c r="A49" s="73" t="s">
        <v>155</v>
      </c>
      <c r="B49" s="38"/>
      <c r="C49" s="32"/>
      <c r="D49" s="32"/>
      <c r="E49" s="32"/>
      <c r="F49" s="32"/>
      <c r="G49" s="32"/>
      <c r="H49" s="32"/>
      <c r="I49" s="78"/>
      <c r="J49" s="73" t="s">
        <v>51</v>
      </c>
      <c r="K49" s="157" t="s">
        <v>5</v>
      </c>
      <c r="L49" s="6" t="s">
        <v>12</v>
      </c>
      <c r="M49" s="6"/>
      <c r="N49" s="210">
        <f>N50</f>
        <v>5000</v>
      </c>
      <c r="O49" s="210">
        <f>O50</f>
        <v>5220</v>
      </c>
      <c r="P49" s="319">
        <f t="shared" si="0"/>
        <v>104.4</v>
      </c>
    </row>
    <row r="50" spans="1:16" x14ac:dyDescent="0.25">
      <c r="A50" s="73" t="s">
        <v>155</v>
      </c>
      <c r="B50" s="38"/>
      <c r="C50" s="32"/>
      <c r="D50" s="32"/>
      <c r="E50" s="32"/>
      <c r="F50" s="32"/>
      <c r="G50" s="32"/>
      <c r="H50" s="32"/>
      <c r="I50" s="78"/>
      <c r="J50" s="73" t="s">
        <v>51</v>
      </c>
      <c r="K50" s="157" t="s">
        <v>48</v>
      </c>
      <c r="L50" s="6" t="s">
        <v>26</v>
      </c>
      <c r="M50" s="6"/>
      <c r="N50" s="210">
        <v>5000</v>
      </c>
      <c r="O50" s="210">
        <v>5220</v>
      </c>
      <c r="P50" s="318">
        <f t="shared" si="0"/>
        <v>104.4</v>
      </c>
    </row>
    <row r="51" spans="1:16" x14ac:dyDescent="0.25">
      <c r="A51" s="55" t="s">
        <v>422</v>
      </c>
      <c r="B51" s="75" t="s">
        <v>45</v>
      </c>
      <c r="C51" s="70"/>
      <c r="D51" s="70"/>
      <c r="E51" s="70"/>
      <c r="F51" s="70"/>
      <c r="G51" s="70"/>
      <c r="H51" s="70"/>
      <c r="I51" s="57"/>
      <c r="J51" s="55" t="s">
        <v>51</v>
      </c>
      <c r="K51" s="56" t="s">
        <v>423</v>
      </c>
      <c r="L51" s="56"/>
      <c r="M51" s="56"/>
      <c r="N51" s="211">
        <f>N52</f>
        <v>3000</v>
      </c>
      <c r="O51" s="211">
        <f>O52</f>
        <v>1250</v>
      </c>
      <c r="P51" s="325">
        <f t="shared" si="0"/>
        <v>41.666666666666671</v>
      </c>
    </row>
    <row r="52" spans="1:16" x14ac:dyDescent="0.25">
      <c r="A52" s="73" t="s">
        <v>422</v>
      </c>
      <c r="B52" s="38"/>
      <c r="C52" s="32"/>
      <c r="D52" s="32"/>
      <c r="E52" s="32"/>
      <c r="F52" s="32"/>
      <c r="G52" s="32"/>
      <c r="H52" s="32"/>
      <c r="I52" s="78"/>
      <c r="J52" s="73" t="s">
        <v>51</v>
      </c>
      <c r="K52" s="157" t="s">
        <v>13</v>
      </c>
      <c r="L52" s="6" t="s">
        <v>14</v>
      </c>
      <c r="M52" s="6"/>
      <c r="N52" s="210">
        <f>N53</f>
        <v>3000</v>
      </c>
      <c r="O52" s="210">
        <f>O53</f>
        <v>1250</v>
      </c>
      <c r="P52" s="319">
        <f t="shared" si="0"/>
        <v>41.666666666666671</v>
      </c>
    </row>
    <row r="53" spans="1:16" x14ac:dyDescent="0.25">
      <c r="A53" s="73" t="s">
        <v>422</v>
      </c>
      <c r="B53" s="38"/>
      <c r="C53" s="32"/>
      <c r="D53" s="32"/>
      <c r="E53" s="32"/>
      <c r="F53" s="32"/>
      <c r="G53" s="32"/>
      <c r="H53" s="32"/>
      <c r="I53" s="78"/>
      <c r="J53" s="73" t="s">
        <v>51</v>
      </c>
      <c r="K53" s="157" t="s">
        <v>54</v>
      </c>
      <c r="L53" s="6" t="s">
        <v>30</v>
      </c>
      <c r="M53" s="6"/>
      <c r="N53" s="210">
        <v>3000</v>
      </c>
      <c r="O53" s="210">
        <v>1250</v>
      </c>
      <c r="P53" s="318">
        <f t="shared" si="0"/>
        <v>41.666666666666671</v>
      </c>
    </row>
    <row r="54" spans="1:16" x14ac:dyDescent="0.25">
      <c r="A54" s="55" t="s">
        <v>442</v>
      </c>
      <c r="B54" s="75" t="s">
        <v>45</v>
      </c>
      <c r="C54" s="70"/>
      <c r="D54" s="70"/>
      <c r="E54" s="70"/>
      <c r="F54" s="70"/>
      <c r="G54" s="70" t="s">
        <v>179</v>
      </c>
      <c r="H54" s="70"/>
      <c r="I54" s="57"/>
      <c r="J54" s="55" t="s">
        <v>51</v>
      </c>
      <c r="K54" s="142" t="s">
        <v>441</v>
      </c>
      <c r="L54" s="56"/>
      <c r="M54" s="56"/>
      <c r="N54" s="211">
        <f>N55</f>
        <v>10000</v>
      </c>
      <c r="O54" s="211">
        <f>O55</f>
        <v>0</v>
      </c>
      <c r="P54" s="298" t="s">
        <v>460</v>
      </c>
    </row>
    <row r="55" spans="1:16" x14ac:dyDescent="0.25">
      <c r="A55" s="73" t="s">
        <v>442</v>
      </c>
      <c r="B55" s="38"/>
      <c r="C55" s="32"/>
      <c r="D55" s="32"/>
      <c r="E55" s="32"/>
      <c r="F55" s="32"/>
      <c r="G55" s="32"/>
      <c r="H55" s="32"/>
      <c r="I55" s="78"/>
      <c r="J55" s="73" t="s">
        <v>51</v>
      </c>
      <c r="K55" s="6">
        <v>4</v>
      </c>
      <c r="L55" s="6" t="s">
        <v>14</v>
      </c>
      <c r="M55" s="6"/>
      <c r="N55" s="210">
        <f>N56</f>
        <v>10000</v>
      </c>
      <c r="O55" s="210">
        <f>O56</f>
        <v>0</v>
      </c>
      <c r="P55" s="294" t="s">
        <v>460</v>
      </c>
    </row>
    <row r="56" spans="1:16" x14ac:dyDescent="0.25">
      <c r="A56" s="73" t="s">
        <v>442</v>
      </c>
      <c r="B56" s="38"/>
      <c r="C56" s="32"/>
      <c r="D56" s="32"/>
      <c r="E56" s="32"/>
      <c r="F56" s="32"/>
      <c r="G56" s="32"/>
      <c r="H56" s="32"/>
      <c r="I56" s="78"/>
      <c r="J56" s="73" t="s">
        <v>51</v>
      </c>
      <c r="K56" s="6" t="s">
        <v>54</v>
      </c>
      <c r="L56" s="6" t="s">
        <v>30</v>
      </c>
      <c r="M56" s="6"/>
      <c r="N56" s="210">
        <v>10000</v>
      </c>
      <c r="O56" s="221">
        <v>0</v>
      </c>
      <c r="P56" s="295" t="s">
        <v>460</v>
      </c>
    </row>
    <row r="57" spans="1:16" x14ac:dyDescent="0.25">
      <c r="A57" s="55" t="s">
        <v>156</v>
      </c>
      <c r="B57" s="75" t="s">
        <v>45</v>
      </c>
      <c r="C57" s="70"/>
      <c r="D57" s="70"/>
      <c r="E57" s="70"/>
      <c r="F57" s="70" t="s">
        <v>178</v>
      </c>
      <c r="G57" s="70"/>
      <c r="H57" s="70"/>
      <c r="I57" s="57"/>
      <c r="J57" s="55" t="s">
        <v>51</v>
      </c>
      <c r="K57" s="142" t="s">
        <v>443</v>
      </c>
      <c r="L57" s="56"/>
      <c r="M57" s="56"/>
      <c r="N57" s="211">
        <f>N58</f>
        <v>15000</v>
      </c>
      <c r="O57" s="211">
        <f>O58</f>
        <v>0</v>
      </c>
      <c r="P57" s="298" t="s">
        <v>460</v>
      </c>
    </row>
    <row r="58" spans="1:16" x14ac:dyDescent="0.25">
      <c r="A58" s="73" t="s">
        <v>156</v>
      </c>
      <c r="B58" s="32"/>
      <c r="C58" s="32"/>
      <c r="D58" s="32"/>
      <c r="E58" s="32"/>
      <c r="F58" s="32"/>
      <c r="G58" s="32"/>
      <c r="H58" s="32"/>
      <c r="I58" s="78"/>
      <c r="J58" s="73" t="s">
        <v>51</v>
      </c>
      <c r="K58" s="157" t="s">
        <v>13</v>
      </c>
      <c r="L58" s="6" t="s">
        <v>14</v>
      </c>
      <c r="M58" s="78"/>
      <c r="N58" s="219">
        <f>N59</f>
        <v>15000</v>
      </c>
      <c r="O58" s="220">
        <f>O59</f>
        <v>0</v>
      </c>
      <c r="P58" s="294" t="s">
        <v>460</v>
      </c>
    </row>
    <row r="59" spans="1:16" x14ac:dyDescent="0.25">
      <c r="A59" s="73" t="s">
        <v>156</v>
      </c>
      <c r="B59" s="32"/>
      <c r="C59" s="32"/>
      <c r="D59" s="32"/>
      <c r="E59" s="32"/>
      <c r="F59" s="32"/>
      <c r="G59" s="32"/>
      <c r="H59" s="32"/>
      <c r="I59" s="78"/>
      <c r="J59" s="73" t="s">
        <v>51</v>
      </c>
      <c r="K59" s="157" t="s">
        <v>54</v>
      </c>
      <c r="L59" s="6" t="s">
        <v>30</v>
      </c>
      <c r="M59" s="78"/>
      <c r="N59" s="219">
        <v>15000</v>
      </c>
      <c r="O59" s="299">
        <v>0</v>
      </c>
      <c r="P59" s="295" t="s">
        <v>460</v>
      </c>
    </row>
    <row r="60" spans="1:16" x14ac:dyDescent="0.25">
      <c r="A60" s="55" t="s">
        <v>424</v>
      </c>
      <c r="B60" s="75" t="s">
        <v>45</v>
      </c>
      <c r="C60" s="70"/>
      <c r="D60" s="70"/>
      <c r="E60" s="70"/>
      <c r="F60" s="70"/>
      <c r="G60" s="70"/>
      <c r="H60" s="70"/>
      <c r="I60" s="57"/>
      <c r="J60" s="55" t="s">
        <v>51</v>
      </c>
      <c r="K60" s="142" t="s">
        <v>446</v>
      </c>
      <c r="L60" s="56"/>
      <c r="M60" s="56"/>
      <c r="N60" s="211">
        <f>N61</f>
        <v>1000</v>
      </c>
      <c r="O60" s="211">
        <f>O61</f>
        <v>51740</v>
      </c>
      <c r="P60" s="298">
        <f t="shared" si="0"/>
        <v>5174</v>
      </c>
    </row>
    <row r="61" spans="1:16" x14ac:dyDescent="0.25">
      <c r="A61" s="72" t="s">
        <v>424</v>
      </c>
      <c r="B61" s="32"/>
      <c r="C61" s="32"/>
      <c r="D61" s="32"/>
      <c r="E61" s="32"/>
      <c r="F61" s="32"/>
      <c r="G61" s="32"/>
      <c r="H61" s="32"/>
      <c r="I61" s="6"/>
      <c r="J61" s="72" t="s">
        <v>51</v>
      </c>
      <c r="K61" s="157" t="s">
        <v>5</v>
      </c>
      <c r="L61" s="6" t="s">
        <v>12</v>
      </c>
      <c r="M61" s="6"/>
      <c r="N61" s="220">
        <f>N62</f>
        <v>1000</v>
      </c>
      <c r="O61" s="220">
        <f>O62</f>
        <v>51740</v>
      </c>
      <c r="P61" s="294">
        <f t="shared" si="0"/>
        <v>5174</v>
      </c>
    </row>
    <row r="62" spans="1:16" x14ac:dyDescent="0.25">
      <c r="A62" s="73" t="s">
        <v>424</v>
      </c>
      <c r="B62" s="32"/>
      <c r="C62" s="32"/>
      <c r="D62" s="32"/>
      <c r="E62" s="32"/>
      <c r="F62" s="32"/>
      <c r="G62" s="32"/>
      <c r="H62" s="32"/>
      <c r="I62" s="6"/>
      <c r="J62" s="73" t="s">
        <v>51</v>
      </c>
      <c r="K62" s="157" t="s">
        <v>53</v>
      </c>
      <c r="L62" s="6" t="s">
        <v>428</v>
      </c>
      <c r="M62" s="6"/>
      <c r="N62" s="221">
        <v>1000</v>
      </c>
      <c r="O62" s="221">
        <v>51740</v>
      </c>
      <c r="P62" s="300">
        <f t="shared" si="0"/>
        <v>5174</v>
      </c>
    </row>
    <row r="63" spans="1:16" x14ac:dyDescent="0.25">
      <c r="A63" s="332" t="s">
        <v>463</v>
      </c>
      <c r="B63" s="333" t="s">
        <v>45</v>
      </c>
      <c r="C63" s="333"/>
      <c r="D63" s="333"/>
      <c r="E63" s="333"/>
      <c r="F63" s="333"/>
      <c r="G63" s="333"/>
      <c r="H63" s="333"/>
      <c r="I63" s="334"/>
      <c r="J63" s="332" t="s">
        <v>51</v>
      </c>
      <c r="K63" s="340" t="s">
        <v>459</v>
      </c>
      <c r="L63" s="334"/>
      <c r="M63" s="334"/>
      <c r="N63" s="335">
        <f>N64</f>
        <v>0</v>
      </c>
      <c r="O63" s="335">
        <f>O64</f>
        <v>20000</v>
      </c>
      <c r="P63" s="341" t="s">
        <v>460</v>
      </c>
    </row>
    <row r="64" spans="1:16" x14ac:dyDescent="0.25">
      <c r="A64" s="72" t="s">
        <v>463</v>
      </c>
      <c r="B64" s="77"/>
      <c r="C64" s="77"/>
      <c r="D64" s="77"/>
      <c r="E64" s="77"/>
      <c r="F64" s="77"/>
      <c r="G64" s="77"/>
      <c r="H64" s="77"/>
      <c r="I64" s="80"/>
      <c r="J64" s="72" t="s">
        <v>51</v>
      </c>
      <c r="K64" s="155" t="s">
        <v>13</v>
      </c>
      <c r="L64" s="80" t="s">
        <v>14</v>
      </c>
      <c r="M64" s="80"/>
      <c r="N64" s="220">
        <f>N65</f>
        <v>0</v>
      </c>
      <c r="O64" s="220">
        <f>O65</f>
        <v>20000</v>
      </c>
      <c r="P64" s="294" t="s">
        <v>460</v>
      </c>
    </row>
    <row r="65" spans="1:16" x14ac:dyDescent="0.25">
      <c r="A65" s="69" t="s">
        <v>463</v>
      </c>
      <c r="B65" s="39"/>
      <c r="C65" s="39"/>
      <c r="D65" s="39"/>
      <c r="E65" s="39"/>
      <c r="F65" s="39"/>
      <c r="G65" s="39"/>
      <c r="H65" s="39"/>
      <c r="I65" s="8"/>
      <c r="J65" s="69" t="s">
        <v>51</v>
      </c>
      <c r="K65" s="339" t="s">
        <v>54</v>
      </c>
      <c r="L65" s="8" t="s">
        <v>30</v>
      </c>
      <c r="M65" s="8"/>
      <c r="N65" s="299">
        <v>0</v>
      </c>
      <c r="O65" s="299">
        <v>20000</v>
      </c>
      <c r="P65" s="295" t="s">
        <v>460</v>
      </c>
    </row>
    <row r="66" spans="1:16" x14ac:dyDescent="0.25">
      <c r="A66" s="92"/>
      <c r="B66" s="97"/>
      <c r="C66" s="87"/>
      <c r="D66" s="87"/>
      <c r="E66" s="87"/>
      <c r="F66" s="87"/>
      <c r="G66" s="87"/>
      <c r="H66" s="87"/>
      <c r="I66" s="89"/>
      <c r="J66" s="92"/>
      <c r="K66" s="88" t="s">
        <v>102</v>
      </c>
      <c r="L66" s="88"/>
      <c r="M66" s="88"/>
      <c r="N66" s="222">
        <f>SUM(N67)</f>
        <v>73500</v>
      </c>
      <c r="O66" s="222">
        <f>SUM(O67)</f>
        <v>79500</v>
      </c>
      <c r="P66" s="321">
        <f t="shared" si="0"/>
        <v>108.16326530612245</v>
      </c>
    </row>
    <row r="67" spans="1:16" x14ac:dyDescent="0.25">
      <c r="A67" s="58"/>
      <c r="B67" s="59"/>
      <c r="C67" s="44"/>
      <c r="D67" s="44"/>
      <c r="E67" s="44"/>
      <c r="F67" s="44"/>
      <c r="G67" s="44"/>
      <c r="H67" s="44"/>
      <c r="I67" s="60"/>
      <c r="J67" s="99" t="s">
        <v>10</v>
      </c>
      <c r="K67" s="37" t="s">
        <v>84</v>
      </c>
      <c r="L67" s="37"/>
      <c r="M67" s="37"/>
      <c r="N67" s="345">
        <f>N68</f>
        <v>73500</v>
      </c>
      <c r="O67" s="345">
        <f>O68</f>
        <v>79500</v>
      </c>
      <c r="P67" s="322">
        <f t="shared" si="0"/>
        <v>108.16326530612245</v>
      </c>
    </row>
    <row r="68" spans="1:16" x14ac:dyDescent="0.25">
      <c r="A68" s="74" t="s">
        <v>118</v>
      </c>
      <c r="B68" s="96" t="s">
        <v>45</v>
      </c>
      <c r="C68" s="62" t="s">
        <v>3</v>
      </c>
      <c r="D68" s="62"/>
      <c r="E68" s="62" t="s">
        <v>13</v>
      </c>
      <c r="F68" s="62" t="s">
        <v>178</v>
      </c>
      <c r="G68" s="62"/>
      <c r="H68" s="62"/>
      <c r="I68" s="64"/>
      <c r="J68" s="74"/>
      <c r="K68" s="63" t="s">
        <v>221</v>
      </c>
      <c r="L68" s="63"/>
      <c r="M68" s="63"/>
      <c r="N68" s="223">
        <f>N69+N72+N75</f>
        <v>73500</v>
      </c>
      <c r="O68" s="223">
        <f>O69+O72+O75</f>
        <v>79500</v>
      </c>
      <c r="P68" s="323">
        <f t="shared" si="0"/>
        <v>108.16326530612245</v>
      </c>
    </row>
    <row r="69" spans="1:16" x14ac:dyDescent="0.25">
      <c r="A69" s="55" t="s">
        <v>157</v>
      </c>
      <c r="B69" s="75" t="s">
        <v>45</v>
      </c>
      <c r="C69" s="70"/>
      <c r="D69" s="70"/>
      <c r="E69" s="70"/>
      <c r="F69" s="70" t="s">
        <v>178</v>
      </c>
      <c r="G69" s="70"/>
      <c r="H69" s="70"/>
      <c r="I69" s="57"/>
      <c r="J69" s="55" t="s">
        <v>55</v>
      </c>
      <c r="K69" s="56" t="s">
        <v>119</v>
      </c>
      <c r="L69" s="56"/>
      <c r="M69" s="56"/>
      <c r="N69" s="224">
        <f>N70</f>
        <v>70000</v>
      </c>
      <c r="O69" s="224">
        <f>O70</f>
        <v>76500</v>
      </c>
      <c r="P69" s="320">
        <f t="shared" si="0"/>
        <v>109.28571428571428</v>
      </c>
    </row>
    <row r="70" spans="1:16" x14ac:dyDescent="0.25">
      <c r="A70" s="289" t="s">
        <v>157</v>
      </c>
      <c r="B70" s="106"/>
      <c r="C70" s="106"/>
      <c r="D70" s="106"/>
      <c r="E70" s="106"/>
      <c r="F70" s="106"/>
      <c r="G70" s="106"/>
      <c r="H70" s="106"/>
      <c r="I70" s="107"/>
      <c r="J70" s="289" t="s">
        <v>55</v>
      </c>
      <c r="K70" s="107">
        <v>3</v>
      </c>
      <c r="L70" s="107" t="s">
        <v>12</v>
      </c>
      <c r="M70" s="107"/>
      <c r="N70" s="290">
        <f>N71</f>
        <v>70000</v>
      </c>
      <c r="O70" s="290">
        <f>O71</f>
        <v>76500</v>
      </c>
      <c r="P70" s="351">
        <f t="shared" si="0"/>
        <v>109.28571428571428</v>
      </c>
    </row>
    <row r="71" spans="1:16" x14ac:dyDescent="0.25">
      <c r="A71" s="72" t="s">
        <v>157</v>
      </c>
      <c r="B71" s="77"/>
      <c r="C71" s="77"/>
      <c r="D71" s="77"/>
      <c r="E71" s="77"/>
      <c r="F71" s="77"/>
      <c r="G71" s="77"/>
      <c r="H71" s="77"/>
      <c r="I71" s="80"/>
      <c r="J71" s="72" t="s">
        <v>55</v>
      </c>
      <c r="K71" s="80">
        <v>38</v>
      </c>
      <c r="L71" s="80" t="s">
        <v>49</v>
      </c>
      <c r="M71" s="80"/>
      <c r="N71" s="290">
        <v>70000</v>
      </c>
      <c r="O71" s="225">
        <v>76500</v>
      </c>
      <c r="P71" s="351">
        <f t="shared" si="0"/>
        <v>109.28571428571428</v>
      </c>
    </row>
    <row r="72" spans="1:16" x14ac:dyDescent="0.25">
      <c r="A72" s="55" t="s">
        <v>158</v>
      </c>
      <c r="B72" s="75" t="s">
        <v>45</v>
      </c>
      <c r="C72" s="70"/>
      <c r="D72" s="70"/>
      <c r="E72" s="70"/>
      <c r="F72" s="70"/>
      <c r="G72" s="70"/>
      <c r="H72" s="70"/>
      <c r="I72" s="57"/>
      <c r="J72" s="55" t="s">
        <v>55</v>
      </c>
      <c r="K72" s="56" t="s">
        <v>223</v>
      </c>
      <c r="L72" s="56"/>
      <c r="M72" s="56"/>
      <c r="N72" s="226">
        <f>N73</f>
        <v>500</v>
      </c>
      <c r="O72" s="228">
        <f>O73</f>
        <v>0</v>
      </c>
      <c r="P72" s="298" t="s">
        <v>460</v>
      </c>
    </row>
    <row r="73" spans="1:16" x14ac:dyDescent="0.25">
      <c r="A73" s="73" t="s">
        <v>158</v>
      </c>
      <c r="B73" s="38"/>
      <c r="C73" s="32"/>
      <c r="D73" s="32"/>
      <c r="E73" s="32"/>
      <c r="F73" s="32"/>
      <c r="G73" s="32"/>
      <c r="H73" s="32"/>
      <c r="I73" s="78"/>
      <c r="J73" s="73" t="s">
        <v>55</v>
      </c>
      <c r="K73" s="6">
        <v>3</v>
      </c>
      <c r="L73" s="6" t="s">
        <v>12</v>
      </c>
      <c r="M73" s="6"/>
      <c r="N73" s="227">
        <f>N74</f>
        <v>500</v>
      </c>
      <c r="O73" s="227">
        <f>O74</f>
        <v>0</v>
      </c>
      <c r="P73" s="294" t="s">
        <v>460</v>
      </c>
    </row>
    <row r="74" spans="1:16" x14ac:dyDescent="0.25">
      <c r="A74" s="73" t="s">
        <v>158</v>
      </c>
      <c r="B74" s="38"/>
      <c r="C74" s="32"/>
      <c r="D74" s="32"/>
      <c r="E74" s="32"/>
      <c r="F74" s="32"/>
      <c r="G74" s="32"/>
      <c r="H74" s="32"/>
      <c r="I74" s="78"/>
      <c r="J74" s="73" t="s">
        <v>55</v>
      </c>
      <c r="K74" s="6">
        <v>38</v>
      </c>
      <c r="L74" s="6" t="s">
        <v>49</v>
      </c>
      <c r="M74" s="6"/>
      <c r="N74" s="227">
        <v>500</v>
      </c>
      <c r="O74" s="227">
        <v>0</v>
      </c>
      <c r="P74" s="295" t="s">
        <v>460</v>
      </c>
    </row>
    <row r="75" spans="1:16" x14ac:dyDescent="0.25">
      <c r="A75" s="55" t="s">
        <v>158</v>
      </c>
      <c r="B75" s="70"/>
      <c r="C75" s="70"/>
      <c r="D75" s="70"/>
      <c r="E75" s="70"/>
      <c r="F75" s="70"/>
      <c r="G75" s="70"/>
      <c r="H75" s="70"/>
      <c r="I75" s="56"/>
      <c r="J75" s="55" t="s">
        <v>55</v>
      </c>
      <c r="K75" s="56" t="s">
        <v>222</v>
      </c>
      <c r="L75" s="56"/>
      <c r="M75" s="56"/>
      <c r="N75" s="228">
        <f>N76</f>
        <v>3000</v>
      </c>
      <c r="O75" s="228">
        <f>O76</f>
        <v>3000</v>
      </c>
      <c r="P75" s="298">
        <f t="shared" si="0"/>
        <v>100</v>
      </c>
    </row>
    <row r="76" spans="1:16" x14ac:dyDescent="0.25">
      <c r="A76" s="73" t="s">
        <v>158</v>
      </c>
      <c r="B76" s="32"/>
      <c r="C76" s="32"/>
      <c r="D76" s="32"/>
      <c r="E76" s="32"/>
      <c r="F76" s="32"/>
      <c r="G76" s="32"/>
      <c r="H76" s="32"/>
      <c r="I76" s="6"/>
      <c r="J76" s="73" t="s">
        <v>55</v>
      </c>
      <c r="K76" s="6" t="s">
        <v>5</v>
      </c>
      <c r="L76" s="6" t="s">
        <v>12</v>
      </c>
      <c r="M76" s="6"/>
      <c r="N76" s="227">
        <f>N77</f>
        <v>3000</v>
      </c>
      <c r="O76" s="227">
        <f>O77</f>
        <v>3000</v>
      </c>
      <c r="P76" s="294">
        <f t="shared" si="0"/>
        <v>100</v>
      </c>
    </row>
    <row r="77" spans="1:16" x14ac:dyDescent="0.25">
      <c r="A77" s="73" t="s">
        <v>158</v>
      </c>
      <c r="B77" s="32"/>
      <c r="C77" s="32"/>
      <c r="D77" s="32"/>
      <c r="E77" s="32"/>
      <c r="F77" s="32"/>
      <c r="G77" s="32"/>
      <c r="H77" s="32"/>
      <c r="I77" s="6"/>
      <c r="J77" s="73" t="s">
        <v>55</v>
      </c>
      <c r="K77" s="6">
        <v>38</v>
      </c>
      <c r="L77" s="6" t="s">
        <v>49</v>
      </c>
      <c r="M77" s="6"/>
      <c r="N77" s="227">
        <v>3000</v>
      </c>
      <c r="O77" s="227">
        <v>3000</v>
      </c>
      <c r="P77" s="295">
        <f t="shared" si="0"/>
        <v>100</v>
      </c>
    </row>
    <row r="78" spans="1:16" x14ac:dyDescent="0.25">
      <c r="A78" s="92"/>
      <c r="B78" s="97"/>
      <c r="C78" s="87"/>
      <c r="D78" s="87"/>
      <c r="E78" s="87"/>
      <c r="F78" s="87"/>
      <c r="G78" s="87"/>
      <c r="H78" s="87"/>
      <c r="I78" s="89"/>
      <c r="J78" s="92"/>
      <c r="K78" s="88" t="s">
        <v>103</v>
      </c>
      <c r="L78" s="88"/>
      <c r="M78" s="88"/>
      <c r="N78" s="229">
        <f>N79+N87+N101</f>
        <v>869650</v>
      </c>
      <c r="O78" s="229">
        <f>O79+O87+O101</f>
        <v>946650</v>
      </c>
      <c r="P78" s="321">
        <f t="shared" si="0"/>
        <v>108.85413672166963</v>
      </c>
    </row>
    <row r="79" spans="1:16" x14ac:dyDescent="0.25">
      <c r="A79" s="58"/>
      <c r="B79" s="59"/>
      <c r="C79" s="44"/>
      <c r="D79" s="44"/>
      <c r="E79" s="44"/>
      <c r="F79" s="44"/>
      <c r="G79" s="44"/>
      <c r="H79" s="44"/>
      <c r="I79" s="60"/>
      <c r="J79" s="99" t="s">
        <v>8</v>
      </c>
      <c r="K79" s="37" t="s">
        <v>85</v>
      </c>
      <c r="L79" s="37"/>
      <c r="M79" s="37"/>
      <c r="N79" s="230">
        <f>N80</f>
        <v>250000</v>
      </c>
      <c r="O79" s="230">
        <f>O80</f>
        <v>334720</v>
      </c>
      <c r="P79" s="322">
        <f t="shared" si="0"/>
        <v>133.88800000000001</v>
      </c>
    </row>
    <row r="80" spans="1:16" x14ac:dyDescent="0.25">
      <c r="A80" s="74" t="s">
        <v>143</v>
      </c>
      <c r="B80" s="96" t="s">
        <v>45</v>
      </c>
      <c r="C80" s="62" t="s">
        <v>3</v>
      </c>
      <c r="D80" s="62" t="s">
        <v>5</v>
      </c>
      <c r="E80" s="62"/>
      <c r="F80" s="62"/>
      <c r="G80" s="62"/>
      <c r="H80" s="62"/>
      <c r="I80" s="64"/>
      <c r="J80" s="74"/>
      <c r="K80" s="63" t="s">
        <v>123</v>
      </c>
      <c r="L80" s="63"/>
      <c r="M80" s="63"/>
      <c r="N80" s="216">
        <f>N81+N84</f>
        <v>250000</v>
      </c>
      <c r="O80" s="216">
        <f>O81+O84</f>
        <v>334720</v>
      </c>
      <c r="P80" s="323">
        <f t="shared" si="0"/>
        <v>133.88800000000001</v>
      </c>
    </row>
    <row r="81" spans="1:16" x14ac:dyDescent="0.25">
      <c r="A81" s="55" t="s">
        <v>159</v>
      </c>
      <c r="B81" s="75" t="s">
        <v>45</v>
      </c>
      <c r="C81" s="70" t="s">
        <v>3</v>
      </c>
      <c r="D81" s="70" t="s">
        <v>5</v>
      </c>
      <c r="E81" s="70"/>
      <c r="F81" s="70"/>
      <c r="G81" s="70"/>
      <c r="H81" s="70"/>
      <c r="I81" s="57"/>
      <c r="J81" s="55" t="s">
        <v>78</v>
      </c>
      <c r="K81" s="56" t="s">
        <v>120</v>
      </c>
      <c r="L81" s="56"/>
      <c r="M81" s="56"/>
      <c r="N81" s="211">
        <f>N82</f>
        <v>200000</v>
      </c>
      <c r="O81" s="211">
        <f>O82</f>
        <v>277320</v>
      </c>
      <c r="P81" s="320">
        <f t="shared" si="0"/>
        <v>138.66</v>
      </c>
    </row>
    <row r="82" spans="1:16" x14ac:dyDescent="0.25">
      <c r="A82" s="72" t="s">
        <v>159</v>
      </c>
      <c r="B82" s="77"/>
      <c r="C82" s="77"/>
      <c r="D82" s="77"/>
      <c r="E82" s="77"/>
      <c r="F82" s="77"/>
      <c r="G82" s="77"/>
      <c r="H82" s="77"/>
      <c r="I82" s="80"/>
      <c r="J82" s="72" t="s">
        <v>78</v>
      </c>
      <c r="K82" s="80">
        <v>3</v>
      </c>
      <c r="L82" s="80" t="s">
        <v>12</v>
      </c>
      <c r="M82" s="80"/>
      <c r="N82" s="231">
        <f>N83</f>
        <v>200000</v>
      </c>
      <c r="O82" s="231">
        <f>O83</f>
        <v>277320</v>
      </c>
      <c r="P82" s="319">
        <f t="shared" si="0"/>
        <v>138.66</v>
      </c>
    </row>
    <row r="83" spans="1:16" x14ac:dyDescent="0.25">
      <c r="A83" s="73" t="s">
        <v>159</v>
      </c>
      <c r="B83" s="32"/>
      <c r="C83" s="32"/>
      <c r="D83" s="32"/>
      <c r="E83" s="32"/>
      <c r="F83" s="32"/>
      <c r="G83" s="32"/>
      <c r="H83" s="32"/>
      <c r="I83" s="6"/>
      <c r="J83" s="73" t="s">
        <v>78</v>
      </c>
      <c r="K83" s="6">
        <v>32</v>
      </c>
      <c r="L83" s="6" t="s">
        <v>26</v>
      </c>
      <c r="M83" s="6"/>
      <c r="N83" s="210">
        <v>200000</v>
      </c>
      <c r="O83" s="210">
        <v>277320</v>
      </c>
      <c r="P83" s="318">
        <f t="shared" si="0"/>
        <v>138.66</v>
      </c>
    </row>
    <row r="84" spans="1:16" x14ac:dyDescent="0.25">
      <c r="A84" s="55" t="s">
        <v>160</v>
      </c>
      <c r="B84" s="75" t="s">
        <v>45</v>
      </c>
      <c r="C84" s="70"/>
      <c r="D84" s="70" t="s">
        <v>5</v>
      </c>
      <c r="E84" s="70"/>
      <c r="F84" s="70"/>
      <c r="G84" s="70"/>
      <c r="H84" s="70"/>
      <c r="I84" s="57"/>
      <c r="J84" s="55" t="s">
        <v>56</v>
      </c>
      <c r="K84" s="56" t="s">
        <v>121</v>
      </c>
      <c r="L84" s="56"/>
      <c r="M84" s="56"/>
      <c r="N84" s="211">
        <f>N85</f>
        <v>50000</v>
      </c>
      <c r="O84" s="211">
        <f>O85</f>
        <v>57400</v>
      </c>
      <c r="P84" s="325">
        <f t="shared" si="0"/>
        <v>114.8</v>
      </c>
    </row>
    <row r="85" spans="1:16" x14ac:dyDescent="0.25">
      <c r="A85" s="72" t="s">
        <v>160</v>
      </c>
      <c r="B85" s="76"/>
      <c r="C85" s="77"/>
      <c r="D85" s="77"/>
      <c r="E85" s="77"/>
      <c r="F85" s="77"/>
      <c r="G85" s="77"/>
      <c r="H85" s="77"/>
      <c r="I85" s="71"/>
      <c r="J85" s="72" t="s">
        <v>56</v>
      </c>
      <c r="K85" s="80">
        <v>3</v>
      </c>
      <c r="L85" s="80" t="s">
        <v>12</v>
      </c>
      <c r="M85" s="80"/>
      <c r="N85" s="231">
        <f>N86</f>
        <v>50000</v>
      </c>
      <c r="O85" s="231">
        <f>O86</f>
        <v>57400</v>
      </c>
      <c r="P85" s="319">
        <f t="shared" ref="P85:P151" si="1">O85/N85*100</f>
        <v>114.8</v>
      </c>
    </row>
    <row r="86" spans="1:16" x14ac:dyDescent="0.25">
      <c r="A86" s="73" t="s">
        <v>160</v>
      </c>
      <c r="B86" s="38"/>
      <c r="C86" s="32"/>
      <c r="D86" s="32"/>
      <c r="E86" s="32"/>
      <c r="F86" s="32"/>
      <c r="G86" s="32"/>
      <c r="H86" s="32"/>
      <c r="I86" s="78"/>
      <c r="J86" s="73" t="s">
        <v>56</v>
      </c>
      <c r="K86" s="6">
        <v>32</v>
      </c>
      <c r="L86" s="6" t="s">
        <v>26</v>
      </c>
      <c r="M86" s="6"/>
      <c r="N86" s="210">
        <v>50000</v>
      </c>
      <c r="O86" s="234">
        <v>57400</v>
      </c>
      <c r="P86" s="318">
        <f t="shared" si="1"/>
        <v>114.8</v>
      </c>
    </row>
    <row r="87" spans="1:16" x14ac:dyDescent="0.25">
      <c r="A87" s="101"/>
      <c r="B87" s="59"/>
      <c r="C87" s="44"/>
      <c r="D87" s="44"/>
      <c r="E87" s="44"/>
      <c r="F87" s="44"/>
      <c r="G87" s="44"/>
      <c r="H87" s="44"/>
      <c r="I87" s="60"/>
      <c r="J87" s="99" t="s">
        <v>7</v>
      </c>
      <c r="K87" s="37" t="s">
        <v>86</v>
      </c>
      <c r="L87" s="37"/>
      <c r="M87" s="37"/>
      <c r="N87" s="232">
        <f>N88</f>
        <v>617000</v>
      </c>
      <c r="O87" s="232">
        <f>O88</f>
        <v>611930</v>
      </c>
      <c r="P87" s="337">
        <f t="shared" si="1"/>
        <v>99.17828200972447</v>
      </c>
    </row>
    <row r="88" spans="1:16" x14ac:dyDescent="0.25">
      <c r="A88" s="74" t="s">
        <v>144</v>
      </c>
      <c r="B88" s="96" t="s">
        <v>45</v>
      </c>
      <c r="C88" s="62" t="s">
        <v>3</v>
      </c>
      <c r="D88" s="62" t="s">
        <v>5</v>
      </c>
      <c r="E88" s="62"/>
      <c r="F88" s="62" t="s">
        <v>178</v>
      </c>
      <c r="G88" s="62" t="s">
        <v>3</v>
      </c>
      <c r="H88" s="62"/>
      <c r="I88" s="64"/>
      <c r="J88" s="74"/>
      <c r="K88" s="63" t="s">
        <v>124</v>
      </c>
      <c r="L88" s="63"/>
      <c r="M88" s="63"/>
      <c r="N88" s="216">
        <f>N89+N95+N92+N98</f>
        <v>617000</v>
      </c>
      <c r="O88" s="216">
        <f>O89+O95+O92+O98</f>
        <v>611930</v>
      </c>
      <c r="P88" s="323">
        <f t="shared" si="1"/>
        <v>99.17828200972447</v>
      </c>
    </row>
    <row r="89" spans="1:16" x14ac:dyDescent="0.25">
      <c r="A89" s="55" t="s">
        <v>161</v>
      </c>
      <c r="B89" s="75" t="s">
        <v>45</v>
      </c>
      <c r="C89" s="70"/>
      <c r="D89" s="70"/>
      <c r="E89" s="70"/>
      <c r="F89" s="70" t="s">
        <v>178</v>
      </c>
      <c r="G89" s="70" t="s">
        <v>3</v>
      </c>
      <c r="H89" s="70"/>
      <c r="I89" s="57"/>
      <c r="J89" s="55" t="s">
        <v>79</v>
      </c>
      <c r="K89" s="56" t="s">
        <v>122</v>
      </c>
      <c r="L89" s="56"/>
      <c r="M89" s="56"/>
      <c r="N89" s="233">
        <f>N90</f>
        <v>170000</v>
      </c>
      <c r="O89" s="233">
        <f>O90</f>
        <v>266000</v>
      </c>
      <c r="P89" s="320">
        <f t="shared" si="1"/>
        <v>156.47058823529412</v>
      </c>
    </row>
    <row r="90" spans="1:16" x14ac:dyDescent="0.25">
      <c r="A90" s="72" t="s">
        <v>161</v>
      </c>
      <c r="B90" s="77"/>
      <c r="C90" s="77"/>
      <c r="D90" s="77"/>
      <c r="E90" s="77"/>
      <c r="F90" s="77"/>
      <c r="G90" s="77"/>
      <c r="H90" s="77"/>
      <c r="I90" s="80"/>
      <c r="J90" s="72" t="s">
        <v>79</v>
      </c>
      <c r="K90" s="80">
        <v>4</v>
      </c>
      <c r="L90" s="80" t="s">
        <v>14</v>
      </c>
      <c r="M90" s="80"/>
      <c r="N90" s="231">
        <f>N91</f>
        <v>170000</v>
      </c>
      <c r="O90" s="231">
        <f>O91</f>
        <v>266000</v>
      </c>
      <c r="P90" s="319">
        <f t="shared" si="1"/>
        <v>156.47058823529412</v>
      </c>
    </row>
    <row r="91" spans="1:16" x14ac:dyDescent="0.25">
      <c r="A91" s="73" t="s">
        <v>161</v>
      </c>
      <c r="B91" s="32"/>
      <c r="C91" s="32"/>
      <c r="D91" s="32"/>
      <c r="E91" s="32"/>
      <c r="F91" s="32"/>
      <c r="G91" s="32"/>
      <c r="H91" s="32"/>
      <c r="I91" s="6"/>
      <c r="J91" s="73" t="s">
        <v>79</v>
      </c>
      <c r="K91" s="6">
        <v>42</v>
      </c>
      <c r="L91" s="6" t="s">
        <v>30</v>
      </c>
      <c r="M91" s="6"/>
      <c r="N91" s="210">
        <v>170000</v>
      </c>
      <c r="O91" s="291">
        <v>266000</v>
      </c>
      <c r="P91" s="318">
        <f t="shared" si="1"/>
        <v>156.47058823529412</v>
      </c>
    </row>
    <row r="92" spans="1:16" x14ac:dyDescent="0.25">
      <c r="A92" s="55" t="s">
        <v>425</v>
      </c>
      <c r="B92" s="75" t="s">
        <v>45</v>
      </c>
      <c r="C92" s="70"/>
      <c r="D92" s="70"/>
      <c r="E92" s="70"/>
      <c r="F92" s="70" t="s">
        <v>178</v>
      </c>
      <c r="G92" s="70" t="s">
        <v>3</v>
      </c>
      <c r="H92" s="70"/>
      <c r="I92" s="57"/>
      <c r="J92" s="55" t="s">
        <v>79</v>
      </c>
      <c r="K92" s="56" t="s">
        <v>426</v>
      </c>
      <c r="L92" s="56"/>
      <c r="M92" s="56"/>
      <c r="N92" s="211">
        <f>N93</f>
        <v>420000</v>
      </c>
      <c r="O92" s="211">
        <f>O93</f>
        <v>343930</v>
      </c>
      <c r="P92" s="325">
        <f t="shared" si="1"/>
        <v>81.888095238095232</v>
      </c>
    </row>
    <row r="93" spans="1:16" x14ac:dyDescent="0.25">
      <c r="A93" s="72" t="s">
        <v>425</v>
      </c>
      <c r="B93" s="77"/>
      <c r="C93" s="77"/>
      <c r="D93" s="77"/>
      <c r="E93" s="77"/>
      <c r="F93" s="77"/>
      <c r="G93" s="77"/>
      <c r="H93" s="77"/>
      <c r="I93" s="80"/>
      <c r="J93" s="72" t="s">
        <v>79</v>
      </c>
      <c r="K93" s="80">
        <v>4</v>
      </c>
      <c r="L93" s="80" t="s">
        <v>14</v>
      </c>
      <c r="M93" s="80"/>
      <c r="N93" s="231">
        <f>N94</f>
        <v>420000</v>
      </c>
      <c r="O93" s="231">
        <f>O94</f>
        <v>343930</v>
      </c>
      <c r="P93" s="319">
        <f t="shared" si="1"/>
        <v>81.888095238095232</v>
      </c>
    </row>
    <row r="94" spans="1:16" x14ac:dyDescent="0.25">
      <c r="A94" s="73" t="s">
        <v>425</v>
      </c>
      <c r="B94" s="32"/>
      <c r="C94" s="32"/>
      <c r="D94" s="32"/>
      <c r="E94" s="32"/>
      <c r="F94" s="32"/>
      <c r="G94" s="32"/>
      <c r="H94" s="32"/>
      <c r="I94" s="6"/>
      <c r="J94" s="73" t="s">
        <v>79</v>
      </c>
      <c r="K94" s="6">
        <v>42</v>
      </c>
      <c r="L94" s="6" t="s">
        <v>30</v>
      </c>
      <c r="M94" s="6"/>
      <c r="N94" s="210">
        <v>420000</v>
      </c>
      <c r="O94" s="291">
        <v>343930</v>
      </c>
      <c r="P94" s="318">
        <f t="shared" si="1"/>
        <v>81.888095238095232</v>
      </c>
    </row>
    <row r="95" spans="1:16" x14ac:dyDescent="0.25">
      <c r="A95" s="55" t="s">
        <v>205</v>
      </c>
      <c r="B95" s="75" t="s">
        <v>45</v>
      </c>
      <c r="C95" s="70"/>
      <c r="D95" s="70"/>
      <c r="E95" s="70"/>
      <c r="F95" s="70" t="s">
        <v>178</v>
      </c>
      <c r="G95" s="70"/>
      <c r="H95" s="70"/>
      <c r="I95" s="57"/>
      <c r="J95" s="55" t="s">
        <v>79</v>
      </c>
      <c r="K95" s="56" t="s">
        <v>204</v>
      </c>
      <c r="L95" s="56"/>
      <c r="M95" s="56"/>
      <c r="N95" s="211">
        <f t="shared" ref="N95:O96" si="2">N96</f>
        <v>25000</v>
      </c>
      <c r="O95" s="211">
        <f t="shared" si="2"/>
        <v>0</v>
      </c>
      <c r="P95" s="298" t="s">
        <v>460</v>
      </c>
    </row>
    <row r="96" spans="1:16" x14ac:dyDescent="0.25">
      <c r="A96" s="73" t="s">
        <v>205</v>
      </c>
      <c r="B96" s="38"/>
      <c r="C96" s="32"/>
      <c r="D96" s="32"/>
      <c r="E96" s="32"/>
      <c r="F96" s="32"/>
      <c r="G96" s="32"/>
      <c r="H96" s="32"/>
      <c r="I96" s="78"/>
      <c r="J96" s="73" t="s">
        <v>79</v>
      </c>
      <c r="K96" s="6" t="s">
        <v>13</v>
      </c>
      <c r="L96" s="6" t="s">
        <v>14</v>
      </c>
      <c r="M96" s="6"/>
      <c r="N96" s="210">
        <f t="shared" si="2"/>
        <v>25000</v>
      </c>
      <c r="O96" s="210">
        <f t="shared" si="2"/>
        <v>0</v>
      </c>
      <c r="P96" s="294" t="s">
        <v>460</v>
      </c>
    </row>
    <row r="97" spans="1:16" x14ac:dyDescent="0.25">
      <c r="A97" s="73" t="s">
        <v>205</v>
      </c>
      <c r="B97" s="38"/>
      <c r="C97" s="32"/>
      <c r="D97" s="32"/>
      <c r="E97" s="32"/>
      <c r="F97" s="32"/>
      <c r="G97" s="32"/>
      <c r="H97" s="32"/>
      <c r="I97" s="78"/>
      <c r="J97" s="73" t="s">
        <v>79</v>
      </c>
      <c r="K97" s="6" t="s">
        <v>54</v>
      </c>
      <c r="L97" s="6" t="s">
        <v>30</v>
      </c>
      <c r="M97" s="6"/>
      <c r="N97" s="210">
        <v>25000</v>
      </c>
      <c r="O97" s="210">
        <v>0</v>
      </c>
      <c r="P97" s="295" t="s">
        <v>460</v>
      </c>
    </row>
    <row r="98" spans="1:16" x14ac:dyDescent="0.25">
      <c r="A98" s="55" t="s">
        <v>433</v>
      </c>
      <c r="B98" s="75" t="s">
        <v>45</v>
      </c>
      <c r="C98" s="70"/>
      <c r="D98" s="70"/>
      <c r="E98" s="70"/>
      <c r="F98" s="70" t="s">
        <v>178</v>
      </c>
      <c r="G98" s="70" t="s">
        <v>3</v>
      </c>
      <c r="H98" s="70"/>
      <c r="I98" s="57"/>
      <c r="J98" s="55" t="s">
        <v>79</v>
      </c>
      <c r="K98" s="56" t="s">
        <v>434</v>
      </c>
      <c r="L98" s="56"/>
      <c r="M98" s="56"/>
      <c r="N98" s="240">
        <f>N99</f>
        <v>2000</v>
      </c>
      <c r="O98" s="211">
        <f>O99</f>
        <v>2000</v>
      </c>
      <c r="P98" s="298">
        <f t="shared" si="1"/>
        <v>100</v>
      </c>
    </row>
    <row r="99" spans="1:16" x14ac:dyDescent="0.25">
      <c r="A99" s="289" t="s">
        <v>433</v>
      </c>
      <c r="B99" s="106"/>
      <c r="C99" s="106"/>
      <c r="D99" s="106"/>
      <c r="E99" s="106"/>
      <c r="F99" s="106"/>
      <c r="G99" s="106"/>
      <c r="H99" s="106"/>
      <c r="I99" s="107"/>
      <c r="J99" s="289" t="s">
        <v>79</v>
      </c>
      <c r="K99" s="107">
        <v>4</v>
      </c>
      <c r="L99" s="107" t="s">
        <v>14</v>
      </c>
      <c r="M99" s="107"/>
      <c r="N99" s="343">
        <f>N100</f>
        <v>2000</v>
      </c>
      <c r="O99" s="343">
        <f>O100</f>
        <v>2000</v>
      </c>
      <c r="P99" s="296">
        <f t="shared" si="1"/>
        <v>100</v>
      </c>
    </row>
    <row r="100" spans="1:16" x14ac:dyDescent="0.25">
      <c r="A100" s="289" t="s">
        <v>433</v>
      </c>
      <c r="B100" s="106"/>
      <c r="C100" s="106"/>
      <c r="D100" s="106"/>
      <c r="E100" s="106"/>
      <c r="F100" s="106"/>
      <c r="G100" s="106"/>
      <c r="H100" s="106"/>
      <c r="I100" s="107"/>
      <c r="J100" s="289" t="s">
        <v>79</v>
      </c>
      <c r="K100" s="107">
        <v>42</v>
      </c>
      <c r="L100" s="107" t="s">
        <v>30</v>
      </c>
      <c r="M100" s="107"/>
      <c r="N100" s="343">
        <v>2000</v>
      </c>
      <c r="O100" s="344">
        <v>2000</v>
      </c>
      <c r="P100" s="296">
        <f t="shared" si="1"/>
        <v>100</v>
      </c>
    </row>
    <row r="101" spans="1:16" x14ac:dyDescent="0.25">
      <c r="A101" s="58"/>
      <c r="B101" s="59"/>
      <c r="C101" s="44"/>
      <c r="D101" s="44"/>
      <c r="E101" s="44"/>
      <c r="F101" s="44"/>
      <c r="G101" s="44"/>
      <c r="H101" s="44"/>
      <c r="I101" s="60"/>
      <c r="J101" s="99" t="s">
        <v>73</v>
      </c>
      <c r="K101" s="37" t="s">
        <v>87</v>
      </c>
      <c r="L101" s="37"/>
      <c r="M101" s="158"/>
      <c r="N101" s="232">
        <f t="shared" ref="N101:O104" si="3">N102</f>
        <v>2650</v>
      </c>
      <c r="O101" s="232">
        <f t="shared" si="3"/>
        <v>0</v>
      </c>
      <c r="P101" s="303" t="s">
        <v>460</v>
      </c>
    </row>
    <row r="102" spans="1:16" x14ac:dyDescent="0.25">
      <c r="A102" s="74" t="s">
        <v>145</v>
      </c>
      <c r="B102" s="96" t="s">
        <v>45</v>
      </c>
      <c r="C102" s="62" t="s">
        <v>3</v>
      </c>
      <c r="D102" s="62"/>
      <c r="E102" s="62"/>
      <c r="F102" s="62" t="s">
        <v>178</v>
      </c>
      <c r="G102" s="62" t="s">
        <v>3</v>
      </c>
      <c r="H102" s="62"/>
      <c r="I102" s="64"/>
      <c r="J102" s="74"/>
      <c r="K102" s="421" t="s">
        <v>125</v>
      </c>
      <c r="L102" s="422"/>
      <c r="M102" s="423"/>
      <c r="N102" s="216">
        <f t="shared" si="3"/>
        <v>2650</v>
      </c>
      <c r="O102" s="216">
        <f t="shared" si="3"/>
        <v>0</v>
      </c>
      <c r="P102" s="301" t="s">
        <v>460</v>
      </c>
    </row>
    <row r="103" spans="1:16" x14ac:dyDescent="0.25">
      <c r="A103" s="55" t="s">
        <v>162</v>
      </c>
      <c r="B103" s="75" t="s">
        <v>45</v>
      </c>
      <c r="C103" s="70"/>
      <c r="D103" s="70"/>
      <c r="E103" s="70"/>
      <c r="F103" s="70"/>
      <c r="G103" s="70"/>
      <c r="H103" s="70"/>
      <c r="I103" s="57"/>
      <c r="J103" s="55" t="s">
        <v>80</v>
      </c>
      <c r="K103" s="56" t="s">
        <v>209</v>
      </c>
      <c r="L103" s="56"/>
      <c r="M103" s="56"/>
      <c r="N103" s="211">
        <f t="shared" si="3"/>
        <v>2650</v>
      </c>
      <c r="O103" s="211">
        <f t="shared" si="3"/>
        <v>0</v>
      </c>
      <c r="P103" s="242" t="s">
        <v>460</v>
      </c>
    </row>
    <row r="104" spans="1:16" x14ac:dyDescent="0.25">
      <c r="A104" s="72" t="s">
        <v>162</v>
      </c>
      <c r="B104" s="77"/>
      <c r="C104" s="77"/>
      <c r="D104" s="77"/>
      <c r="E104" s="77"/>
      <c r="F104" s="77"/>
      <c r="G104" s="77"/>
      <c r="H104" s="77"/>
      <c r="I104" s="80"/>
      <c r="J104" s="72" t="s">
        <v>80</v>
      </c>
      <c r="K104" s="80" t="s">
        <v>13</v>
      </c>
      <c r="L104" s="80" t="s">
        <v>12</v>
      </c>
      <c r="M104" s="80"/>
      <c r="N104" s="231">
        <f t="shared" si="3"/>
        <v>2650</v>
      </c>
      <c r="O104" s="231">
        <f t="shared" si="3"/>
        <v>0</v>
      </c>
      <c r="P104" s="294" t="s">
        <v>460</v>
      </c>
    </row>
    <row r="105" spans="1:16" x14ac:dyDescent="0.25">
      <c r="A105" s="69" t="s">
        <v>162</v>
      </c>
      <c r="B105" s="39"/>
      <c r="C105" s="39"/>
      <c r="D105" s="39"/>
      <c r="E105" s="39"/>
      <c r="F105" s="39"/>
      <c r="G105" s="39"/>
      <c r="H105" s="39"/>
      <c r="I105" s="8"/>
      <c r="J105" s="69" t="s">
        <v>80</v>
      </c>
      <c r="K105" s="8" t="s">
        <v>54</v>
      </c>
      <c r="L105" s="8" t="s">
        <v>30</v>
      </c>
      <c r="M105" s="8"/>
      <c r="N105" s="234">
        <v>2650</v>
      </c>
      <c r="O105" s="234">
        <v>0</v>
      </c>
      <c r="P105" s="295" t="s">
        <v>460</v>
      </c>
    </row>
    <row r="106" spans="1:16" ht="18" customHeight="1" x14ac:dyDescent="0.25">
      <c r="A106" s="92"/>
      <c r="B106" s="97"/>
      <c r="C106" s="87"/>
      <c r="D106" s="87"/>
      <c r="E106" s="87"/>
      <c r="F106" s="87"/>
      <c r="G106" s="87"/>
      <c r="H106" s="87"/>
      <c r="I106" s="89"/>
      <c r="J106" s="92"/>
      <c r="K106" s="88" t="s">
        <v>104</v>
      </c>
      <c r="L106" s="88"/>
      <c r="M106" s="88"/>
      <c r="N106" s="235">
        <f>N107+N128</f>
        <v>116500</v>
      </c>
      <c r="O106" s="235">
        <f>O107+O128</f>
        <v>112033</v>
      </c>
      <c r="P106" s="321">
        <f t="shared" si="1"/>
        <v>96.165665236051495</v>
      </c>
    </row>
    <row r="107" spans="1:16" x14ac:dyDescent="0.25">
      <c r="A107" s="58"/>
      <c r="B107" s="59"/>
      <c r="C107" s="44"/>
      <c r="D107" s="44"/>
      <c r="E107" s="44"/>
      <c r="F107" s="44"/>
      <c r="G107" s="44"/>
      <c r="H107" s="44"/>
      <c r="I107" s="60"/>
      <c r="J107" s="99" t="s">
        <v>88</v>
      </c>
      <c r="K107" s="37" t="s">
        <v>89</v>
      </c>
      <c r="L107" s="37"/>
      <c r="M107" s="37"/>
      <c r="N107" s="232">
        <f>N108+N121</f>
        <v>112500</v>
      </c>
      <c r="O107" s="232">
        <f>O108+O121</f>
        <v>107883</v>
      </c>
      <c r="P107" s="322">
        <f t="shared" si="1"/>
        <v>95.896000000000001</v>
      </c>
    </row>
    <row r="108" spans="1:16" x14ac:dyDescent="0.25">
      <c r="A108" s="74" t="s">
        <v>146</v>
      </c>
      <c r="B108" s="96" t="s">
        <v>45</v>
      </c>
      <c r="C108" s="62"/>
      <c r="D108" s="62" t="s">
        <v>5</v>
      </c>
      <c r="E108" s="62" t="s">
        <v>13</v>
      </c>
      <c r="F108" s="62" t="s">
        <v>178</v>
      </c>
      <c r="G108" s="62"/>
      <c r="H108" s="62"/>
      <c r="I108" s="64"/>
      <c r="J108" s="74"/>
      <c r="K108" s="63" t="s">
        <v>203</v>
      </c>
      <c r="L108" s="63"/>
      <c r="M108" s="63"/>
      <c r="N108" s="216">
        <f>N109+N112+N118+N115</f>
        <v>88000</v>
      </c>
      <c r="O108" s="216">
        <f>O109+O112+O118+O115</f>
        <v>80119</v>
      </c>
      <c r="P108" s="323">
        <f t="shared" si="1"/>
        <v>91.044318181818184</v>
      </c>
    </row>
    <row r="109" spans="1:16" x14ac:dyDescent="0.25">
      <c r="A109" s="55" t="s">
        <v>163</v>
      </c>
      <c r="B109" s="75" t="s">
        <v>45</v>
      </c>
      <c r="C109" s="70"/>
      <c r="D109" s="70" t="s">
        <v>5</v>
      </c>
      <c r="E109" s="70" t="s">
        <v>13</v>
      </c>
      <c r="F109" s="70" t="s">
        <v>178</v>
      </c>
      <c r="G109" s="70"/>
      <c r="H109" s="70"/>
      <c r="I109" s="57"/>
      <c r="J109" s="55" t="s">
        <v>57</v>
      </c>
      <c r="K109" s="56" t="s">
        <v>130</v>
      </c>
      <c r="L109" s="56"/>
      <c r="M109" s="56"/>
      <c r="N109" s="233">
        <f>N110</f>
        <v>8000</v>
      </c>
      <c r="O109" s="233">
        <f>O110</f>
        <v>3800</v>
      </c>
      <c r="P109" s="320">
        <f t="shared" si="1"/>
        <v>47.5</v>
      </c>
    </row>
    <row r="110" spans="1:16" x14ac:dyDescent="0.25">
      <c r="A110" s="73" t="s">
        <v>163</v>
      </c>
      <c r="B110" s="38"/>
      <c r="C110" s="32"/>
      <c r="D110" s="32"/>
      <c r="E110" s="32"/>
      <c r="F110" s="32"/>
      <c r="G110" s="32"/>
      <c r="H110" s="32"/>
      <c r="I110" s="78"/>
      <c r="J110" s="73" t="s">
        <v>57</v>
      </c>
      <c r="K110" s="6">
        <v>3</v>
      </c>
      <c r="L110" s="6" t="s">
        <v>12</v>
      </c>
      <c r="M110" s="6"/>
      <c r="N110" s="210">
        <f>N111</f>
        <v>8000</v>
      </c>
      <c r="O110" s="210">
        <f>O111</f>
        <v>3800</v>
      </c>
      <c r="P110" s="319">
        <f t="shared" si="1"/>
        <v>47.5</v>
      </c>
    </row>
    <row r="111" spans="1:16" x14ac:dyDescent="0.25">
      <c r="A111" s="73" t="s">
        <v>163</v>
      </c>
      <c r="B111" s="38"/>
      <c r="C111" s="32"/>
      <c r="D111" s="32"/>
      <c r="E111" s="32"/>
      <c r="F111" s="32"/>
      <c r="G111" s="32"/>
      <c r="H111" s="32"/>
      <c r="I111" s="78"/>
      <c r="J111" s="73" t="s">
        <v>57</v>
      </c>
      <c r="K111" s="6">
        <v>37</v>
      </c>
      <c r="L111" s="6" t="s">
        <v>58</v>
      </c>
      <c r="M111" s="6"/>
      <c r="N111" s="210">
        <v>8000</v>
      </c>
      <c r="O111" s="210">
        <v>3800</v>
      </c>
      <c r="P111" s="318">
        <f t="shared" si="1"/>
        <v>47.5</v>
      </c>
    </row>
    <row r="112" spans="1:16" x14ac:dyDescent="0.25">
      <c r="A112" s="55" t="s">
        <v>196</v>
      </c>
      <c r="B112" s="75" t="s">
        <v>45</v>
      </c>
      <c r="C112" s="70"/>
      <c r="D112" s="70" t="s">
        <v>5</v>
      </c>
      <c r="E112" s="70"/>
      <c r="F112" s="70"/>
      <c r="G112" s="70"/>
      <c r="H112" s="70"/>
      <c r="I112" s="57"/>
      <c r="J112" s="55" t="s">
        <v>197</v>
      </c>
      <c r="K112" s="56" t="s">
        <v>201</v>
      </c>
      <c r="L112" s="56"/>
      <c r="M112" s="56"/>
      <c r="N112" s="211">
        <f>N113</f>
        <v>65000</v>
      </c>
      <c r="O112" s="211">
        <f>O113</f>
        <v>52000</v>
      </c>
      <c r="P112" s="325">
        <f t="shared" si="1"/>
        <v>80</v>
      </c>
    </row>
    <row r="113" spans="1:16" x14ac:dyDescent="0.25">
      <c r="A113" s="72" t="s">
        <v>196</v>
      </c>
      <c r="B113" s="32"/>
      <c r="C113" s="32"/>
      <c r="D113" s="32"/>
      <c r="E113" s="32"/>
      <c r="F113" s="32"/>
      <c r="G113" s="32"/>
      <c r="H113" s="32"/>
      <c r="I113" s="6"/>
      <c r="J113" s="72" t="s">
        <v>197</v>
      </c>
      <c r="K113" s="6" t="s">
        <v>5</v>
      </c>
      <c r="L113" s="6" t="s">
        <v>12</v>
      </c>
      <c r="M113" s="6"/>
      <c r="N113" s="231">
        <f>N114</f>
        <v>65000</v>
      </c>
      <c r="O113" s="231">
        <f>O114</f>
        <v>52000</v>
      </c>
      <c r="P113" s="319">
        <f t="shared" si="1"/>
        <v>80</v>
      </c>
    </row>
    <row r="114" spans="1:16" x14ac:dyDescent="0.25">
      <c r="A114" s="73" t="s">
        <v>196</v>
      </c>
      <c r="B114" s="32"/>
      <c r="C114" s="32"/>
      <c r="D114" s="32"/>
      <c r="E114" s="32"/>
      <c r="F114" s="32"/>
      <c r="G114" s="32"/>
      <c r="H114" s="32"/>
      <c r="I114" s="6"/>
      <c r="J114" s="73" t="s">
        <v>197</v>
      </c>
      <c r="K114" s="6" t="s">
        <v>195</v>
      </c>
      <c r="L114" s="6" t="s">
        <v>58</v>
      </c>
      <c r="M114" s="6"/>
      <c r="N114" s="210">
        <v>65000</v>
      </c>
      <c r="O114" s="292">
        <v>52000</v>
      </c>
      <c r="P114" s="326">
        <f t="shared" si="1"/>
        <v>80</v>
      </c>
    </row>
    <row r="115" spans="1:16" x14ac:dyDescent="0.25">
      <c r="A115" s="332" t="s">
        <v>462</v>
      </c>
      <c r="B115" s="333" t="s">
        <v>45</v>
      </c>
      <c r="C115" s="333"/>
      <c r="D115" s="333"/>
      <c r="E115" s="333"/>
      <c r="F115" s="333"/>
      <c r="G115" s="333"/>
      <c r="H115" s="333"/>
      <c r="I115" s="334"/>
      <c r="J115" s="332" t="s">
        <v>197</v>
      </c>
      <c r="K115" s="334" t="s">
        <v>461</v>
      </c>
      <c r="L115" s="334"/>
      <c r="M115" s="334"/>
      <c r="N115" s="335">
        <f>N116</f>
        <v>0</v>
      </c>
      <c r="O115" s="335">
        <f>O116</f>
        <v>12500</v>
      </c>
      <c r="P115" s="336" t="s">
        <v>460</v>
      </c>
    </row>
    <row r="116" spans="1:16" x14ac:dyDescent="0.25">
      <c r="A116" s="73" t="s">
        <v>462</v>
      </c>
      <c r="B116" s="32"/>
      <c r="C116" s="32"/>
      <c r="D116" s="32"/>
      <c r="E116" s="32"/>
      <c r="F116" s="32"/>
      <c r="G116" s="32"/>
      <c r="H116" s="32"/>
      <c r="I116" s="6"/>
      <c r="J116" s="73" t="s">
        <v>197</v>
      </c>
      <c r="K116" s="6" t="s">
        <v>5</v>
      </c>
      <c r="L116" s="6" t="s">
        <v>12</v>
      </c>
      <c r="M116" s="6"/>
      <c r="N116" s="210">
        <f>N117</f>
        <v>0</v>
      </c>
      <c r="O116" s="210">
        <f>O117</f>
        <v>12500</v>
      </c>
      <c r="P116" s="326" t="s">
        <v>460</v>
      </c>
    </row>
    <row r="117" spans="1:16" x14ac:dyDescent="0.25">
      <c r="A117" s="73" t="s">
        <v>462</v>
      </c>
      <c r="B117" s="32"/>
      <c r="C117" s="32"/>
      <c r="D117" s="32"/>
      <c r="E117" s="32"/>
      <c r="F117" s="32"/>
      <c r="G117" s="32"/>
      <c r="H117" s="32"/>
      <c r="I117" s="6"/>
      <c r="J117" s="73" t="s">
        <v>197</v>
      </c>
      <c r="K117" s="6" t="s">
        <v>53</v>
      </c>
      <c r="L117" s="8" t="s">
        <v>49</v>
      </c>
      <c r="M117" s="6"/>
      <c r="N117" s="210">
        <v>0</v>
      </c>
      <c r="O117" s="292">
        <v>12500</v>
      </c>
      <c r="P117" s="326" t="s">
        <v>460</v>
      </c>
    </row>
    <row r="118" spans="1:16" x14ac:dyDescent="0.25">
      <c r="A118" s="55" t="s">
        <v>431</v>
      </c>
      <c r="B118" s="75" t="s">
        <v>45</v>
      </c>
      <c r="C118" s="70"/>
      <c r="D118" s="70" t="s">
        <v>5</v>
      </c>
      <c r="E118" s="70"/>
      <c r="F118" s="70" t="s">
        <v>178</v>
      </c>
      <c r="G118" s="70"/>
      <c r="H118" s="70"/>
      <c r="I118" s="57"/>
      <c r="J118" s="55" t="s">
        <v>197</v>
      </c>
      <c r="K118" s="56" t="s">
        <v>430</v>
      </c>
      <c r="L118" s="56"/>
      <c r="M118" s="56"/>
      <c r="N118" s="211">
        <f>SUM(N119)</f>
        <v>15000</v>
      </c>
      <c r="O118" s="211">
        <f>SUM(O119)</f>
        <v>11819</v>
      </c>
      <c r="P118" s="338">
        <f t="shared" si="1"/>
        <v>78.793333333333337</v>
      </c>
    </row>
    <row r="119" spans="1:16" x14ac:dyDescent="0.25">
      <c r="A119" s="72" t="s">
        <v>431</v>
      </c>
      <c r="B119" s="32"/>
      <c r="C119" s="32"/>
      <c r="D119" s="32"/>
      <c r="E119" s="32"/>
      <c r="F119" s="32"/>
      <c r="G119" s="32"/>
      <c r="H119" s="32"/>
      <c r="I119" s="6"/>
      <c r="J119" s="72" t="s">
        <v>197</v>
      </c>
      <c r="K119" s="6" t="s">
        <v>5</v>
      </c>
      <c r="L119" s="6" t="s">
        <v>12</v>
      </c>
      <c r="M119" s="6"/>
      <c r="N119" s="231">
        <f>N120</f>
        <v>15000</v>
      </c>
      <c r="O119" s="231">
        <f>O120</f>
        <v>11819</v>
      </c>
      <c r="P119" s="319">
        <f t="shared" si="1"/>
        <v>78.793333333333337</v>
      </c>
    </row>
    <row r="120" spans="1:16" x14ac:dyDescent="0.25">
      <c r="A120" s="73" t="s">
        <v>431</v>
      </c>
      <c r="B120" s="32"/>
      <c r="C120" s="32"/>
      <c r="D120" s="32"/>
      <c r="E120" s="32"/>
      <c r="F120" s="32"/>
      <c r="G120" s="32"/>
      <c r="H120" s="32"/>
      <c r="I120" s="6"/>
      <c r="J120" s="73" t="s">
        <v>197</v>
      </c>
      <c r="K120" s="6" t="s">
        <v>48</v>
      </c>
      <c r="L120" s="6" t="s">
        <v>26</v>
      </c>
      <c r="M120" s="6"/>
      <c r="N120" s="210">
        <v>15000</v>
      </c>
      <c r="O120" s="292">
        <v>11819</v>
      </c>
      <c r="P120" s="318">
        <f t="shared" si="1"/>
        <v>78.793333333333337</v>
      </c>
    </row>
    <row r="121" spans="1:16" x14ac:dyDescent="0.25">
      <c r="A121" s="74" t="s">
        <v>147</v>
      </c>
      <c r="B121" s="96" t="s">
        <v>45</v>
      </c>
      <c r="C121" s="62"/>
      <c r="D121" s="62" t="s">
        <v>5</v>
      </c>
      <c r="E121" s="62"/>
      <c r="F121" s="62"/>
      <c r="G121" s="62"/>
      <c r="H121" s="62"/>
      <c r="I121" s="64"/>
      <c r="J121" s="74"/>
      <c r="K121" s="63" t="s">
        <v>126</v>
      </c>
      <c r="L121" s="63"/>
      <c r="M121" s="63"/>
      <c r="N121" s="216">
        <f>N122+N125</f>
        <v>24500</v>
      </c>
      <c r="O121" s="216">
        <f>O122+O125</f>
        <v>27764</v>
      </c>
      <c r="P121" s="324">
        <f t="shared" si="1"/>
        <v>113.32244897959183</v>
      </c>
    </row>
    <row r="122" spans="1:16" x14ac:dyDescent="0.25">
      <c r="A122" s="55" t="s">
        <v>164</v>
      </c>
      <c r="B122" s="75" t="s">
        <v>45</v>
      </c>
      <c r="C122" s="70"/>
      <c r="D122" s="70" t="s">
        <v>5</v>
      </c>
      <c r="E122" s="70"/>
      <c r="F122" s="70"/>
      <c r="G122" s="70"/>
      <c r="H122" s="70"/>
      <c r="I122" s="57"/>
      <c r="J122" s="55" t="s">
        <v>81</v>
      </c>
      <c r="K122" s="56" t="s">
        <v>129</v>
      </c>
      <c r="L122" s="56"/>
      <c r="M122" s="56"/>
      <c r="N122" s="211">
        <f>N123</f>
        <v>10500</v>
      </c>
      <c r="O122" s="211">
        <f>O123</f>
        <v>9044</v>
      </c>
      <c r="P122" s="320">
        <f t="shared" si="1"/>
        <v>86.133333333333326</v>
      </c>
    </row>
    <row r="123" spans="1:16" x14ac:dyDescent="0.25">
      <c r="A123" s="72" t="s">
        <v>164</v>
      </c>
      <c r="B123" s="76"/>
      <c r="C123" s="77"/>
      <c r="D123" s="77"/>
      <c r="E123" s="77"/>
      <c r="F123" s="77"/>
      <c r="G123" s="77"/>
      <c r="H123" s="77"/>
      <c r="I123" s="71"/>
      <c r="J123" s="72" t="s">
        <v>81</v>
      </c>
      <c r="K123" s="80">
        <v>3</v>
      </c>
      <c r="L123" s="80" t="s">
        <v>12</v>
      </c>
      <c r="M123" s="80"/>
      <c r="N123" s="231">
        <f>N124</f>
        <v>10500</v>
      </c>
      <c r="O123" s="231">
        <f>O124</f>
        <v>9044</v>
      </c>
      <c r="P123" s="319">
        <f t="shared" si="1"/>
        <v>86.133333333333326</v>
      </c>
    </row>
    <row r="124" spans="1:16" x14ac:dyDescent="0.25">
      <c r="A124" s="73" t="s">
        <v>164</v>
      </c>
      <c r="B124" s="38"/>
      <c r="C124" s="32"/>
      <c r="D124" s="32"/>
      <c r="E124" s="32"/>
      <c r="F124" s="32"/>
      <c r="G124" s="32"/>
      <c r="H124" s="32"/>
      <c r="I124" s="78"/>
      <c r="J124" s="73" t="s">
        <v>81</v>
      </c>
      <c r="K124" s="6">
        <v>37</v>
      </c>
      <c r="L124" s="6" t="s">
        <v>58</v>
      </c>
      <c r="M124" s="6"/>
      <c r="N124" s="210">
        <v>10500</v>
      </c>
      <c r="O124" s="210">
        <v>9044</v>
      </c>
      <c r="P124" s="318">
        <f t="shared" si="1"/>
        <v>86.133333333333326</v>
      </c>
    </row>
    <row r="125" spans="1:16" x14ac:dyDescent="0.25">
      <c r="A125" s="55" t="s">
        <v>165</v>
      </c>
      <c r="B125" s="75" t="s">
        <v>45</v>
      </c>
      <c r="C125" s="70"/>
      <c r="D125" s="70" t="s">
        <v>5</v>
      </c>
      <c r="E125" s="70"/>
      <c r="F125" s="70"/>
      <c r="G125" s="70"/>
      <c r="H125" s="70"/>
      <c r="I125" s="57"/>
      <c r="J125" s="55" t="s">
        <v>81</v>
      </c>
      <c r="K125" s="56" t="s">
        <v>128</v>
      </c>
      <c r="L125" s="56"/>
      <c r="M125" s="56"/>
      <c r="N125" s="211">
        <f>SUM(N126)</f>
        <v>14000</v>
      </c>
      <c r="O125" s="211">
        <f>SUM(O126)</f>
        <v>18720</v>
      </c>
      <c r="P125" s="325">
        <f t="shared" si="1"/>
        <v>133.71428571428572</v>
      </c>
    </row>
    <row r="126" spans="1:16" x14ac:dyDescent="0.25">
      <c r="A126" s="72" t="s">
        <v>165</v>
      </c>
      <c r="B126" s="76"/>
      <c r="C126" s="77"/>
      <c r="D126" s="77"/>
      <c r="E126" s="77"/>
      <c r="F126" s="77"/>
      <c r="G126" s="77"/>
      <c r="H126" s="77"/>
      <c r="I126" s="71"/>
      <c r="J126" s="72" t="s">
        <v>81</v>
      </c>
      <c r="K126" s="80">
        <v>3</v>
      </c>
      <c r="L126" s="80" t="s">
        <v>12</v>
      </c>
      <c r="M126" s="80"/>
      <c r="N126" s="231">
        <f>N127</f>
        <v>14000</v>
      </c>
      <c r="O126" s="231">
        <f>O127</f>
        <v>18720</v>
      </c>
      <c r="P126" s="319">
        <f t="shared" si="1"/>
        <v>133.71428571428572</v>
      </c>
    </row>
    <row r="127" spans="1:16" x14ac:dyDescent="0.25">
      <c r="A127" s="73" t="s">
        <v>165</v>
      </c>
      <c r="B127" s="38"/>
      <c r="C127" s="32"/>
      <c r="D127" s="32"/>
      <c r="E127" s="32"/>
      <c r="F127" s="32"/>
      <c r="G127" s="32"/>
      <c r="H127" s="32"/>
      <c r="I127" s="78"/>
      <c r="J127" s="73" t="s">
        <v>81</v>
      </c>
      <c r="K127" s="6">
        <v>37</v>
      </c>
      <c r="L127" s="6" t="s">
        <v>58</v>
      </c>
      <c r="M127" s="6"/>
      <c r="N127" s="210">
        <v>14000</v>
      </c>
      <c r="O127" s="210">
        <v>18720</v>
      </c>
      <c r="P127" s="318">
        <f t="shared" si="1"/>
        <v>133.71428571428572</v>
      </c>
    </row>
    <row r="128" spans="1:16" x14ac:dyDescent="0.25">
      <c r="A128" s="58"/>
      <c r="B128" s="59"/>
      <c r="C128" s="44"/>
      <c r="D128" s="44"/>
      <c r="E128" s="44"/>
      <c r="F128" s="44"/>
      <c r="G128" s="44"/>
      <c r="H128" s="44"/>
      <c r="I128" s="60"/>
      <c r="J128" s="99" t="s">
        <v>74</v>
      </c>
      <c r="K128" s="37" t="s">
        <v>90</v>
      </c>
      <c r="L128" s="37"/>
      <c r="M128" s="37"/>
      <c r="N128" s="207">
        <f t="shared" ref="N128:O130" si="4">N129</f>
        <v>4000</v>
      </c>
      <c r="O128" s="207">
        <f t="shared" si="4"/>
        <v>4150</v>
      </c>
      <c r="P128" s="337">
        <f t="shared" si="1"/>
        <v>103.75000000000001</v>
      </c>
    </row>
    <row r="129" spans="1:16" x14ac:dyDescent="0.25">
      <c r="A129" s="74" t="s">
        <v>148</v>
      </c>
      <c r="B129" s="96" t="s">
        <v>45</v>
      </c>
      <c r="C129" s="62"/>
      <c r="D129" s="62" t="s">
        <v>5</v>
      </c>
      <c r="E129" s="62" t="s">
        <v>13</v>
      </c>
      <c r="F129" s="62"/>
      <c r="G129" s="62"/>
      <c r="H129" s="62"/>
      <c r="I129" s="64"/>
      <c r="J129" s="74" t="s">
        <v>3</v>
      </c>
      <c r="K129" s="63" t="s">
        <v>127</v>
      </c>
      <c r="L129" s="63"/>
      <c r="M129" s="63"/>
      <c r="N129" s="216">
        <f t="shared" si="4"/>
        <v>4000</v>
      </c>
      <c r="O129" s="216">
        <f t="shared" si="4"/>
        <v>4150</v>
      </c>
      <c r="P129" s="323">
        <f t="shared" si="1"/>
        <v>103.75000000000001</v>
      </c>
    </row>
    <row r="130" spans="1:16" x14ac:dyDescent="0.25">
      <c r="A130" s="55" t="s">
        <v>166</v>
      </c>
      <c r="B130" s="75" t="s">
        <v>45</v>
      </c>
      <c r="C130" s="70"/>
      <c r="D130" s="70" t="s">
        <v>5</v>
      </c>
      <c r="E130" s="70" t="s">
        <v>13</v>
      </c>
      <c r="F130" s="70"/>
      <c r="G130" s="70"/>
      <c r="H130" s="70"/>
      <c r="I130" s="57"/>
      <c r="J130" s="55" t="s">
        <v>59</v>
      </c>
      <c r="K130" s="56" t="s">
        <v>97</v>
      </c>
      <c r="L130" s="56" t="s">
        <v>176</v>
      </c>
      <c r="M130" s="56"/>
      <c r="N130" s="211">
        <f t="shared" si="4"/>
        <v>4000</v>
      </c>
      <c r="O130" s="211">
        <f t="shared" si="4"/>
        <v>4150</v>
      </c>
      <c r="P130" s="320">
        <f t="shared" si="1"/>
        <v>103.75000000000001</v>
      </c>
    </row>
    <row r="131" spans="1:16" x14ac:dyDescent="0.25">
      <c r="A131" s="72" t="s">
        <v>166</v>
      </c>
      <c r="B131" s="77"/>
      <c r="C131" s="77"/>
      <c r="D131" s="77"/>
      <c r="E131" s="77"/>
      <c r="F131" s="77"/>
      <c r="G131" s="77"/>
      <c r="H131" s="77"/>
      <c r="I131" s="80"/>
      <c r="J131" s="72" t="s">
        <v>59</v>
      </c>
      <c r="K131" s="80" t="s">
        <v>5</v>
      </c>
      <c r="L131" s="80" t="s">
        <v>12</v>
      </c>
      <c r="M131" s="80"/>
      <c r="N131" s="231">
        <f>N132</f>
        <v>4000</v>
      </c>
      <c r="O131" s="231">
        <f>O132</f>
        <v>4150</v>
      </c>
      <c r="P131" s="319">
        <f t="shared" si="1"/>
        <v>103.75000000000001</v>
      </c>
    </row>
    <row r="132" spans="1:16" x14ac:dyDescent="0.25">
      <c r="A132" s="69" t="s">
        <v>166</v>
      </c>
      <c r="B132" s="39"/>
      <c r="C132" s="39"/>
      <c r="D132" s="39"/>
      <c r="E132" s="39"/>
      <c r="F132" s="39"/>
      <c r="G132" s="39"/>
      <c r="H132" s="39"/>
      <c r="I132" s="8"/>
      <c r="J132" s="69" t="s">
        <v>59</v>
      </c>
      <c r="K132" s="8" t="s">
        <v>48</v>
      </c>
      <c r="L132" s="8" t="s">
        <v>26</v>
      </c>
      <c r="M132" s="8"/>
      <c r="N132" s="234">
        <v>4000</v>
      </c>
      <c r="O132" s="291">
        <v>4150</v>
      </c>
      <c r="P132" s="318">
        <f t="shared" si="1"/>
        <v>103.75000000000001</v>
      </c>
    </row>
    <row r="133" spans="1:16" ht="18" customHeight="1" x14ac:dyDescent="0.25">
      <c r="A133" s="92"/>
      <c r="B133" s="97"/>
      <c r="C133" s="87"/>
      <c r="D133" s="87"/>
      <c r="E133" s="87"/>
      <c r="F133" s="87"/>
      <c r="G133" s="87"/>
      <c r="H133" s="87"/>
      <c r="I133" s="89"/>
      <c r="J133" s="92"/>
      <c r="K133" s="88" t="s">
        <v>105</v>
      </c>
      <c r="L133" s="88"/>
      <c r="M133" s="88"/>
      <c r="N133" s="235">
        <f>N134</f>
        <v>16000</v>
      </c>
      <c r="O133" s="235">
        <f>O134</f>
        <v>32870</v>
      </c>
      <c r="P133" s="328">
        <f t="shared" si="1"/>
        <v>205.43749999999997</v>
      </c>
    </row>
    <row r="134" spans="1:16" x14ac:dyDescent="0.25">
      <c r="A134" s="58"/>
      <c r="B134" s="59"/>
      <c r="C134" s="44"/>
      <c r="D134" s="44"/>
      <c r="E134" s="44"/>
      <c r="F134" s="44"/>
      <c r="G134" s="44"/>
      <c r="H134" s="44"/>
      <c r="I134" s="60"/>
      <c r="J134" s="99" t="s">
        <v>91</v>
      </c>
      <c r="K134" s="37" t="s">
        <v>92</v>
      </c>
      <c r="L134" s="37"/>
      <c r="M134" s="37"/>
      <c r="N134" s="236">
        <f>SUM(N135)</f>
        <v>16000</v>
      </c>
      <c r="O134" s="236">
        <f>SUM(O135)</f>
        <v>32870</v>
      </c>
      <c r="P134" s="322">
        <f t="shared" si="1"/>
        <v>205.43749999999997</v>
      </c>
    </row>
    <row r="135" spans="1:16" x14ac:dyDescent="0.25">
      <c r="A135" s="74" t="s">
        <v>149</v>
      </c>
      <c r="B135" s="96" t="s">
        <v>45</v>
      </c>
      <c r="C135" s="62"/>
      <c r="D135" s="62" t="s">
        <v>5</v>
      </c>
      <c r="E135" s="62"/>
      <c r="F135" s="62" t="s">
        <v>178</v>
      </c>
      <c r="G135" s="62" t="s">
        <v>179</v>
      </c>
      <c r="H135" s="62"/>
      <c r="I135" s="64"/>
      <c r="J135" s="74"/>
      <c r="K135" s="63" t="s">
        <v>131</v>
      </c>
      <c r="L135" s="63"/>
      <c r="M135" s="63"/>
      <c r="N135" s="216">
        <f>N136+N139+N142+N145+N151+N148</f>
        <v>16000</v>
      </c>
      <c r="O135" s="216">
        <f>O136+O139+O142+O145+O151+O148</f>
        <v>32870</v>
      </c>
      <c r="P135" s="323">
        <f t="shared" si="1"/>
        <v>205.43749999999997</v>
      </c>
    </row>
    <row r="136" spans="1:16" x14ac:dyDescent="0.25">
      <c r="A136" s="55" t="s">
        <v>167</v>
      </c>
      <c r="B136" s="75" t="s">
        <v>45</v>
      </c>
      <c r="C136" s="70"/>
      <c r="D136" s="70" t="s">
        <v>5</v>
      </c>
      <c r="E136" s="70"/>
      <c r="F136" s="70"/>
      <c r="G136" s="70"/>
      <c r="H136" s="70"/>
      <c r="I136" s="57"/>
      <c r="J136" s="55" t="s">
        <v>60</v>
      </c>
      <c r="K136" s="56" t="s">
        <v>132</v>
      </c>
      <c r="L136" s="56"/>
      <c r="M136" s="56"/>
      <c r="N136" s="211">
        <f>N137</f>
        <v>1000</v>
      </c>
      <c r="O136" s="211">
        <f>O137</f>
        <v>2500</v>
      </c>
      <c r="P136" s="297">
        <f t="shared" si="1"/>
        <v>250</v>
      </c>
    </row>
    <row r="137" spans="1:16" x14ac:dyDescent="0.25">
      <c r="A137" s="72" t="s">
        <v>167</v>
      </c>
      <c r="B137" s="76"/>
      <c r="C137" s="77"/>
      <c r="D137" s="77"/>
      <c r="E137" s="77"/>
      <c r="F137" s="77"/>
      <c r="G137" s="77"/>
      <c r="H137" s="77"/>
      <c r="I137" s="71"/>
      <c r="J137" s="72" t="s">
        <v>60</v>
      </c>
      <c r="K137" s="80">
        <v>3</v>
      </c>
      <c r="L137" s="80" t="s">
        <v>12</v>
      </c>
      <c r="M137" s="80"/>
      <c r="N137" s="231">
        <f>N138</f>
        <v>1000</v>
      </c>
      <c r="O137" s="231">
        <f>O138</f>
        <v>2500</v>
      </c>
      <c r="P137" s="294">
        <f t="shared" si="1"/>
        <v>250</v>
      </c>
    </row>
    <row r="138" spans="1:16" x14ac:dyDescent="0.25">
      <c r="A138" s="69" t="s">
        <v>167</v>
      </c>
      <c r="B138" s="79"/>
      <c r="C138" s="39"/>
      <c r="D138" s="39"/>
      <c r="E138" s="39"/>
      <c r="F138" s="39"/>
      <c r="G138" s="39"/>
      <c r="H138" s="39"/>
      <c r="I138" s="68"/>
      <c r="J138" s="69" t="s">
        <v>60</v>
      </c>
      <c r="K138" s="8">
        <v>38</v>
      </c>
      <c r="L138" s="8" t="s">
        <v>49</v>
      </c>
      <c r="M138" s="8"/>
      <c r="N138" s="234">
        <v>1000</v>
      </c>
      <c r="O138" s="234">
        <v>2500</v>
      </c>
      <c r="P138" s="295">
        <f t="shared" si="1"/>
        <v>250</v>
      </c>
    </row>
    <row r="139" spans="1:16" x14ac:dyDescent="0.25">
      <c r="A139" s="55" t="s">
        <v>168</v>
      </c>
      <c r="B139" s="70" t="s">
        <v>45</v>
      </c>
      <c r="C139" s="70"/>
      <c r="D139" s="70" t="s">
        <v>5</v>
      </c>
      <c r="E139" s="70"/>
      <c r="F139" s="70"/>
      <c r="G139" s="70"/>
      <c r="H139" s="70"/>
      <c r="I139" s="56"/>
      <c r="J139" s="55" t="s">
        <v>60</v>
      </c>
      <c r="K139" s="56" t="s">
        <v>133</v>
      </c>
      <c r="L139" s="56"/>
      <c r="M139" s="56"/>
      <c r="N139" s="211">
        <f>N140</f>
        <v>3000</v>
      </c>
      <c r="O139" s="211">
        <f>O140</f>
        <v>3000</v>
      </c>
      <c r="P139" s="242">
        <f t="shared" si="1"/>
        <v>100</v>
      </c>
    </row>
    <row r="140" spans="1:16" x14ac:dyDescent="0.25">
      <c r="A140" s="72" t="s">
        <v>168</v>
      </c>
      <c r="B140" s="77"/>
      <c r="C140" s="77"/>
      <c r="D140" s="77"/>
      <c r="E140" s="77"/>
      <c r="F140" s="77"/>
      <c r="G140" s="77"/>
      <c r="H140" s="77"/>
      <c r="I140" s="80"/>
      <c r="J140" s="72" t="s">
        <v>60</v>
      </c>
      <c r="K140" s="80">
        <v>3</v>
      </c>
      <c r="L140" s="80" t="s">
        <v>12</v>
      </c>
      <c r="M140" s="80"/>
      <c r="N140" s="231">
        <f>N141</f>
        <v>3000</v>
      </c>
      <c r="O140" s="231">
        <f>O141</f>
        <v>3000</v>
      </c>
      <c r="P140" s="294">
        <f t="shared" si="1"/>
        <v>100</v>
      </c>
    </row>
    <row r="141" spans="1:16" x14ac:dyDescent="0.25">
      <c r="A141" s="73" t="s">
        <v>168</v>
      </c>
      <c r="B141" s="32"/>
      <c r="C141" s="32"/>
      <c r="D141" s="32"/>
      <c r="E141" s="32"/>
      <c r="F141" s="32"/>
      <c r="G141" s="32"/>
      <c r="H141" s="32"/>
      <c r="I141" s="6"/>
      <c r="J141" s="73" t="s">
        <v>60</v>
      </c>
      <c r="K141" s="6" t="s">
        <v>48</v>
      </c>
      <c r="L141" s="6" t="s">
        <v>26</v>
      </c>
      <c r="M141" s="6"/>
      <c r="N141" s="210">
        <v>3000</v>
      </c>
      <c r="O141" s="210">
        <v>3000</v>
      </c>
      <c r="P141" s="295">
        <f t="shared" si="1"/>
        <v>100</v>
      </c>
    </row>
    <row r="142" spans="1:16" x14ac:dyDescent="0.25">
      <c r="A142" s="55" t="s">
        <v>169</v>
      </c>
      <c r="B142" s="75" t="s">
        <v>45</v>
      </c>
      <c r="C142" s="70"/>
      <c r="D142" s="70" t="s">
        <v>5</v>
      </c>
      <c r="E142" s="70"/>
      <c r="F142" s="70"/>
      <c r="G142" s="70"/>
      <c r="H142" s="70"/>
      <c r="I142" s="57"/>
      <c r="J142" s="55" t="s">
        <v>60</v>
      </c>
      <c r="K142" s="56" t="s">
        <v>134</v>
      </c>
      <c r="L142" s="56"/>
      <c r="M142" s="56"/>
      <c r="N142" s="211">
        <f>N143</f>
        <v>1000</v>
      </c>
      <c r="O142" s="211">
        <f>O143</f>
        <v>300</v>
      </c>
      <c r="P142" s="298">
        <f t="shared" si="1"/>
        <v>30</v>
      </c>
    </row>
    <row r="143" spans="1:16" x14ac:dyDescent="0.25">
      <c r="A143" s="72" t="s">
        <v>169</v>
      </c>
      <c r="B143" s="76"/>
      <c r="C143" s="77"/>
      <c r="D143" s="77"/>
      <c r="E143" s="77"/>
      <c r="F143" s="77"/>
      <c r="G143" s="77"/>
      <c r="H143" s="77"/>
      <c r="I143" s="71"/>
      <c r="J143" s="6" t="s">
        <v>60</v>
      </c>
      <c r="K143" s="137">
        <v>3</v>
      </c>
      <c r="L143" s="80" t="s">
        <v>12</v>
      </c>
      <c r="M143" s="71"/>
      <c r="N143" s="212">
        <f>N144</f>
        <v>1000</v>
      </c>
      <c r="O143" s="231">
        <f>O144</f>
        <v>300</v>
      </c>
      <c r="P143" s="294">
        <f t="shared" si="1"/>
        <v>30</v>
      </c>
    </row>
    <row r="144" spans="1:16" x14ac:dyDescent="0.25">
      <c r="A144" s="73" t="s">
        <v>169</v>
      </c>
      <c r="B144" s="38"/>
      <c r="C144" s="32"/>
      <c r="D144" s="32"/>
      <c r="E144" s="32"/>
      <c r="F144" s="32"/>
      <c r="G144" s="32"/>
      <c r="H144" s="32"/>
      <c r="I144" s="78"/>
      <c r="J144" s="6" t="s">
        <v>60</v>
      </c>
      <c r="K144" s="5" t="s">
        <v>53</v>
      </c>
      <c r="L144" s="6" t="s">
        <v>49</v>
      </c>
      <c r="M144" s="78"/>
      <c r="N144" s="212">
        <v>1000</v>
      </c>
      <c r="O144" s="234">
        <v>300</v>
      </c>
      <c r="P144" s="295">
        <f t="shared" si="1"/>
        <v>30</v>
      </c>
    </row>
    <row r="145" spans="1:16" x14ac:dyDescent="0.25">
      <c r="A145" s="55" t="s">
        <v>171</v>
      </c>
      <c r="B145" s="75"/>
      <c r="C145" s="70"/>
      <c r="D145" s="70"/>
      <c r="E145" s="70"/>
      <c r="F145" s="70" t="s">
        <v>178</v>
      </c>
      <c r="G145" s="70"/>
      <c r="H145" s="70"/>
      <c r="I145" s="57"/>
      <c r="J145" s="55" t="s">
        <v>60</v>
      </c>
      <c r="K145" s="56" t="s">
        <v>444</v>
      </c>
      <c r="L145" s="56"/>
      <c r="M145" s="56"/>
      <c r="N145" s="211">
        <f t="shared" ref="N145:O146" si="5">N146</f>
        <v>5000</v>
      </c>
      <c r="O145" s="211">
        <f t="shared" si="5"/>
        <v>0</v>
      </c>
      <c r="P145" s="298" t="s">
        <v>460</v>
      </c>
    </row>
    <row r="146" spans="1:16" x14ac:dyDescent="0.25">
      <c r="A146" s="72" t="s">
        <v>171</v>
      </c>
      <c r="B146" s="77"/>
      <c r="C146" s="77"/>
      <c r="D146" s="77"/>
      <c r="E146" s="77"/>
      <c r="F146" s="77"/>
      <c r="G146" s="77"/>
      <c r="H146" s="77"/>
      <c r="I146" s="80"/>
      <c r="J146" s="72" t="s">
        <v>60</v>
      </c>
      <c r="K146" s="155" t="s">
        <v>13</v>
      </c>
      <c r="L146" s="80" t="s">
        <v>14</v>
      </c>
      <c r="M146" s="80"/>
      <c r="N146" s="231">
        <f t="shared" si="5"/>
        <v>5000</v>
      </c>
      <c r="O146" s="231">
        <f t="shared" si="5"/>
        <v>0</v>
      </c>
      <c r="P146" s="294" t="s">
        <v>460</v>
      </c>
    </row>
    <row r="147" spans="1:16" x14ac:dyDescent="0.25">
      <c r="A147" s="73" t="s">
        <v>171</v>
      </c>
      <c r="B147" s="32"/>
      <c r="C147" s="32"/>
      <c r="D147" s="32"/>
      <c r="E147" s="32"/>
      <c r="F147" s="32"/>
      <c r="G147" s="32"/>
      <c r="H147" s="32"/>
      <c r="I147" s="6"/>
      <c r="J147" s="73" t="s">
        <v>60</v>
      </c>
      <c r="K147" s="6">
        <v>42</v>
      </c>
      <c r="L147" s="6" t="s">
        <v>30</v>
      </c>
      <c r="M147" s="6"/>
      <c r="N147" s="210">
        <v>5000</v>
      </c>
      <c r="O147" s="210">
        <v>0</v>
      </c>
      <c r="P147" s="295" t="s">
        <v>460</v>
      </c>
    </row>
    <row r="148" spans="1:16" x14ac:dyDescent="0.25">
      <c r="A148" s="55" t="s">
        <v>207</v>
      </c>
      <c r="B148" s="75" t="s">
        <v>45</v>
      </c>
      <c r="C148" s="70"/>
      <c r="D148" s="70"/>
      <c r="E148" s="70"/>
      <c r="F148" s="70" t="s">
        <v>179</v>
      </c>
      <c r="G148" s="70"/>
      <c r="H148" s="70"/>
      <c r="I148" s="57"/>
      <c r="J148" s="55" t="s">
        <v>60</v>
      </c>
      <c r="K148" s="142" t="s">
        <v>445</v>
      </c>
      <c r="L148" s="56"/>
      <c r="M148" s="56"/>
      <c r="N148" s="211">
        <f>N149</f>
        <v>2000</v>
      </c>
      <c r="O148" s="211">
        <f>O149</f>
        <v>19070</v>
      </c>
      <c r="P148" s="325">
        <f t="shared" si="1"/>
        <v>953.5</v>
      </c>
    </row>
    <row r="149" spans="1:16" x14ac:dyDescent="0.25">
      <c r="A149" s="73" t="s">
        <v>207</v>
      </c>
      <c r="B149" s="38"/>
      <c r="C149" s="32"/>
      <c r="D149" s="32"/>
      <c r="E149" s="32"/>
      <c r="F149" s="32"/>
      <c r="G149" s="32"/>
      <c r="H149" s="32"/>
      <c r="I149" s="78"/>
      <c r="J149" s="73" t="s">
        <v>60</v>
      </c>
      <c r="K149" s="6">
        <v>4</v>
      </c>
      <c r="L149" s="6" t="s">
        <v>14</v>
      </c>
      <c r="M149" s="6"/>
      <c r="N149" s="210">
        <f>N150</f>
        <v>2000</v>
      </c>
      <c r="O149" s="210">
        <f>O150</f>
        <v>19070</v>
      </c>
      <c r="P149" s="319">
        <f t="shared" si="1"/>
        <v>953.5</v>
      </c>
    </row>
    <row r="150" spans="1:16" x14ac:dyDescent="0.25">
      <c r="A150" s="73" t="s">
        <v>207</v>
      </c>
      <c r="B150" s="38"/>
      <c r="C150" s="32"/>
      <c r="D150" s="32"/>
      <c r="E150" s="32"/>
      <c r="F150" s="32"/>
      <c r="G150" s="32"/>
      <c r="H150" s="32"/>
      <c r="I150" s="78"/>
      <c r="J150" s="73" t="s">
        <v>60</v>
      </c>
      <c r="K150" s="6" t="s">
        <v>54</v>
      </c>
      <c r="L150" s="6" t="s">
        <v>30</v>
      </c>
      <c r="M150" s="6"/>
      <c r="N150" s="210">
        <v>2000</v>
      </c>
      <c r="O150" s="221">
        <v>19070</v>
      </c>
      <c r="P150" s="318">
        <f t="shared" si="1"/>
        <v>953.5</v>
      </c>
    </row>
    <row r="151" spans="1:16" x14ac:dyDescent="0.25">
      <c r="A151" s="55" t="s">
        <v>170</v>
      </c>
      <c r="B151" s="75" t="s">
        <v>45</v>
      </c>
      <c r="C151" s="70"/>
      <c r="D151" s="70"/>
      <c r="E151" s="70"/>
      <c r="F151" s="70"/>
      <c r="G151" s="70"/>
      <c r="H151" s="70"/>
      <c r="I151" s="57"/>
      <c r="J151" s="55" t="s">
        <v>61</v>
      </c>
      <c r="K151" s="56" t="s">
        <v>135</v>
      </c>
      <c r="L151" s="56"/>
      <c r="M151" s="56"/>
      <c r="N151" s="211">
        <f>N152</f>
        <v>4000</v>
      </c>
      <c r="O151" s="211">
        <f>O152</f>
        <v>8000</v>
      </c>
      <c r="P151" s="298">
        <f t="shared" si="1"/>
        <v>200</v>
      </c>
    </row>
    <row r="152" spans="1:16" x14ac:dyDescent="0.25">
      <c r="A152" s="73" t="s">
        <v>170</v>
      </c>
      <c r="B152" s="38"/>
      <c r="C152" s="32"/>
      <c r="D152" s="32"/>
      <c r="E152" s="32"/>
      <c r="F152" s="32"/>
      <c r="G152" s="32"/>
      <c r="H152" s="32"/>
      <c r="I152" s="78"/>
      <c r="J152" s="73" t="s">
        <v>61</v>
      </c>
      <c r="K152" s="6">
        <v>3</v>
      </c>
      <c r="L152" s="6" t="s">
        <v>12</v>
      </c>
      <c r="M152" s="6"/>
      <c r="N152" s="210">
        <f>N153</f>
        <v>4000</v>
      </c>
      <c r="O152" s="210">
        <f>O153</f>
        <v>8000</v>
      </c>
      <c r="P152" s="294">
        <f t="shared" ref="P152:P176" si="6">O152/N152*100</f>
        <v>200</v>
      </c>
    </row>
    <row r="153" spans="1:16" x14ac:dyDescent="0.25">
      <c r="A153" s="73" t="s">
        <v>170</v>
      </c>
      <c r="B153" s="38"/>
      <c r="C153" s="32"/>
      <c r="D153" s="32"/>
      <c r="E153" s="32"/>
      <c r="F153" s="32"/>
      <c r="G153" s="32"/>
      <c r="H153" s="32"/>
      <c r="I153" s="78"/>
      <c r="J153" s="73" t="s">
        <v>61</v>
      </c>
      <c r="K153" s="6">
        <v>38</v>
      </c>
      <c r="L153" s="6" t="s">
        <v>49</v>
      </c>
      <c r="M153" s="6"/>
      <c r="N153" s="210">
        <v>4000</v>
      </c>
      <c r="O153" s="210">
        <v>8000</v>
      </c>
      <c r="P153" s="295">
        <f t="shared" si="6"/>
        <v>200</v>
      </c>
    </row>
    <row r="154" spans="1:16" ht="18" customHeight="1" x14ac:dyDescent="0.25">
      <c r="A154" s="92"/>
      <c r="B154" s="97"/>
      <c r="C154" s="87"/>
      <c r="D154" s="87"/>
      <c r="E154" s="87"/>
      <c r="F154" s="87"/>
      <c r="G154" s="87"/>
      <c r="H154" s="87"/>
      <c r="I154" s="89"/>
      <c r="J154" s="92"/>
      <c r="K154" s="88" t="s">
        <v>106</v>
      </c>
      <c r="L154" s="88"/>
      <c r="M154" s="88"/>
      <c r="N154" s="235">
        <f>SUM(N155)</f>
        <v>8000</v>
      </c>
      <c r="O154" s="235">
        <f>SUM(O155)</f>
        <v>69000</v>
      </c>
      <c r="P154" s="321">
        <f t="shared" si="6"/>
        <v>862.5</v>
      </c>
    </row>
    <row r="155" spans="1:16" x14ac:dyDescent="0.25">
      <c r="A155" s="58"/>
      <c r="B155" s="59"/>
      <c r="C155" s="44"/>
      <c r="D155" s="44"/>
      <c r="E155" s="44"/>
      <c r="F155" s="44"/>
      <c r="G155" s="44"/>
      <c r="H155" s="44"/>
      <c r="I155" s="60"/>
      <c r="J155" s="99" t="s">
        <v>91</v>
      </c>
      <c r="K155" s="37" t="s">
        <v>92</v>
      </c>
      <c r="L155" s="37"/>
      <c r="M155" s="37"/>
      <c r="N155" s="236">
        <f>N156</f>
        <v>8000</v>
      </c>
      <c r="O155" s="236">
        <f>O156</f>
        <v>69000</v>
      </c>
      <c r="P155" s="322">
        <f t="shared" si="6"/>
        <v>862.5</v>
      </c>
    </row>
    <row r="156" spans="1:16" x14ac:dyDescent="0.25">
      <c r="A156" s="74" t="s">
        <v>150</v>
      </c>
      <c r="B156" s="96" t="s">
        <v>45</v>
      </c>
      <c r="C156" s="62"/>
      <c r="D156" s="62" t="s">
        <v>5</v>
      </c>
      <c r="E156" s="62" t="s">
        <v>13</v>
      </c>
      <c r="F156" s="62" t="s">
        <v>178</v>
      </c>
      <c r="G156" s="62" t="s">
        <v>179</v>
      </c>
      <c r="H156" s="62"/>
      <c r="I156" s="64"/>
      <c r="J156" s="74"/>
      <c r="K156" s="63" t="s">
        <v>202</v>
      </c>
      <c r="L156" s="63"/>
      <c r="M156" s="63"/>
      <c r="N156" s="216">
        <f>N157+N160+N163</f>
        <v>8000</v>
      </c>
      <c r="O156" s="216">
        <f>O157+O160+O163</f>
        <v>69000</v>
      </c>
      <c r="P156" s="323">
        <f t="shared" si="6"/>
        <v>862.5</v>
      </c>
    </row>
    <row r="157" spans="1:16" x14ac:dyDescent="0.25">
      <c r="A157" s="55" t="s">
        <v>172</v>
      </c>
      <c r="B157" s="75" t="s">
        <v>45</v>
      </c>
      <c r="C157" s="70"/>
      <c r="D157" s="70" t="s">
        <v>5</v>
      </c>
      <c r="E157" s="70" t="s">
        <v>13</v>
      </c>
      <c r="F157" s="70" t="s">
        <v>178</v>
      </c>
      <c r="G157" s="70" t="s">
        <v>3</v>
      </c>
      <c r="H157" s="70"/>
      <c r="I157" s="57"/>
      <c r="J157" s="55" t="s">
        <v>62</v>
      </c>
      <c r="K157" s="56" t="s">
        <v>136</v>
      </c>
      <c r="L157" s="56"/>
      <c r="M157" s="56"/>
      <c r="N157" s="208">
        <f>SUM(N158)</f>
        <v>1000</v>
      </c>
      <c r="O157" s="208">
        <f>SUM(O158)</f>
        <v>4000</v>
      </c>
      <c r="P157" s="297">
        <f t="shared" si="6"/>
        <v>400</v>
      </c>
    </row>
    <row r="158" spans="1:16" x14ac:dyDescent="0.25">
      <c r="A158" s="72" t="s">
        <v>172</v>
      </c>
      <c r="B158" s="76"/>
      <c r="C158" s="77"/>
      <c r="D158" s="77"/>
      <c r="E158" s="77"/>
      <c r="F158" s="77"/>
      <c r="G158" s="77"/>
      <c r="H158" s="77"/>
      <c r="I158" s="71"/>
      <c r="J158" s="80" t="s">
        <v>62</v>
      </c>
      <c r="K158" s="137">
        <v>3</v>
      </c>
      <c r="L158" s="80" t="s">
        <v>12</v>
      </c>
      <c r="M158" s="71"/>
      <c r="N158" s="218">
        <f>N159</f>
        <v>1000</v>
      </c>
      <c r="O158" s="218">
        <f>O159</f>
        <v>4000</v>
      </c>
      <c r="P158" s="294">
        <f t="shared" si="6"/>
        <v>400</v>
      </c>
    </row>
    <row r="159" spans="1:16" x14ac:dyDescent="0.25">
      <c r="A159" s="73" t="s">
        <v>172</v>
      </c>
      <c r="B159" s="38"/>
      <c r="C159" s="32"/>
      <c r="D159" s="32"/>
      <c r="E159" s="32"/>
      <c r="F159" s="32"/>
      <c r="G159" s="32"/>
      <c r="H159" s="32"/>
      <c r="I159" s="78"/>
      <c r="J159" s="6" t="s">
        <v>62</v>
      </c>
      <c r="K159" s="5">
        <v>38</v>
      </c>
      <c r="L159" s="6" t="s">
        <v>49</v>
      </c>
      <c r="M159" s="78"/>
      <c r="N159" s="210">
        <v>1000</v>
      </c>
      <c r="O159" s="210">
        <v>4000</v>
      </c>
      <c r="P159" s="295">
        <f t="shared" si="6"/>
        <v>400</v>
      </c>
    </row>
    <row r="160" spans="1:16" x14ac:dyDescent="0.25">
      <c r="A160" s="55" t="s">
        <v>198</v>
      </c>
      <c r="B160" s="75" t="s">
        <v>45</v>
      </c>
      <c r="C160" s="70"/>
      <c r="D160" s="70"/>
      <c r="E160" s="70"/>
      <c r="F160" s="70"/>
      <c r="G160" s="70" t="s">
        <v>179</v>
      </c>
      <c r="H160" s="70"/>
      <c r="I160" s="57"/>
      <c r="J160" s="55" t="s">
        <v>199</v>
      </c>
      <c r="K160" s="56" t="s">
        <v>427</v>
      </c>
      <c r="L160" s="56"/>
      <c r="M160" s="56"/>
      <c r="N160" s="208">
        <f>N161</f>
        <v>2000</v>
      </c>
      <c r="O160" s="208">
        <f>O161</f>
        <v>0</v>
      </c>
      <c r="P160" s="298" t="s">
        <v>460</v>
      </c>
    </row>
    <row r="161" spans="1:16" x14ac:dyDescent="0.25">
      <c r="A161" s="73" t="s">
        <v>198</v>
      </c>
      <c r="B161" s="38"/>
      <c r="C161" s="32"/>
      <c r="D161" s="32"/>
      <c r="E161" s="32"/>
      <c r="F161" s="32"/>
      <c r="G161" s="32"/>
      <c r="H161" s="32"/>
      <c r="I161" s="78"/>
      <c r="J161" s="73" t="s">
        <v>199</v>
      </c>
      <c r="K161" s="6" t="s">
        <v>13</v>
      </c>
      <c r="L161" s="6" t="s">
        <v>14</v>
      </c>
      <c r="M161" s="6"/>
      <c r="N161" s="209">
        <f>N162</f>
        <v>2000</v>
      </c>
      <c r="O161" s="209">
        <f>O162</f>
        <v>0</v>
      </c>
      <c r="P161" s="294" t="s">
        <v>460</v>
      </c>
    </row>
    <row r="162" spans="1:16" x14ac:dyDescent="0.25">
      <c r="A162" s="73" t="s">
        <v>198</v>
      </c>
      <c r="B162" s="38"/>
      <c r="C162" s="32"/>
      <c r="D162" s="32"/>
      <c r="E162" s="32"/>
      <c r="F162" s="32"/>
      <c r="G162" s="32"/>
      <c r="H162" s="32"/>
      <c r="I162" s="78"/>
      <c r="J162" s="73" t="s">
        <v>199</v>
      </c>
      <c r="K162" s="6" t="s">
        <v>54</v>
      </c>
      <c r="L162" s="6" t="s">
        <v>30</v>
      </c>
      <c r="M162" s="6"/>
      <c r="N162" s="237">
        <v>2000</v>
      </c>
      <c r="O162" s="237">
        <v>0</v>
      </c>
      <c r="P162" s="295" t="s">
        <v>460</v>
      </c>
    </row>
    <row r="163" spans="1:16" x14ac:dyDescent="0.25">
      <c r="A163" s="55" t="s">
        <v>429</v>
      </c>
      <c r="B163" s="75" t="s">
        <v>45</v>
      </c>
      <c r="C163" s="70"/>
      <c r="D163" s="70"/>
      <c r="E163" s="70"/>
      <c r="F163" s="70"/>
      <c r="G163" s="70" t="s">
        <v>179</v>
      </c>
      <c r="H163" s="70"/>
      <c r="I163" s="57"/>
      <c r="J163" s="55" t="s">
        <v>199</v>
      </c>
      <c r="K163" s="56" t="s">
        <v>447</v>
      </c>
      <c r="L163" s="56"/>
      <c r="M163" s="56"/>
      <c r="N163" s="208">
        <f>N164</f>
        <v>5000</v>
      </c>
      <c r="O163" s="208">
        <f>O164</f>
        <v>65000</v>
      </c>
      <c r="P163" s="298">
        <f t="shared" si="6"/>
        <v>1300</v>
      </c>
    </row>
    <row r="164" spans="1:16" x14ac:dyDescent="0.25">
      <c r="A164" s="289" t="s">
        <v>429</v>
      </c>
      <c r="B164" s="165"/>
      <c r="C164" s="106"/>
      <c r="D164" s="106"/>
      <c r="E164" s="106"/>
      <c r="F164" s="106"/>
      <c r="G164" s="106"/>
      <c r="H164" s="106"/>
      <c r="I164" s="67"/>
      <c r="J164" s="289" t="s">
        <v>199</v>
      </c>
      <c r="K164" s="107" t="s">
        <v>13</v>
      </c>
      <c r="L164" s="107" t="s">
        <v>14</v>
      </c>
      <c r="M164" s="107"/>
      <c r="N164" s="342">
        <f>N165</f>
        <v>5000</v>
      </c>
      <c r="O164" s="342">
        <f>O165</f>
        <v>65000</v>
      </c>
      <c r="P164" s="296">
        <f t="shared" si="6"/>
        <v>1300</v>
      </c>
    </row>
    <row r="165" spans="1:16" x14ac:dyDescent="0.25">
      <c r="A165" s="289" t="s">
        <v>429</v>
      </c>
      <c r="B165" s="165"/>
      <c r="C165" s="106"/>
      <c r="D165" s="106"/>
      <c r="E165" s="106"/>
      <c r="F165" s="106"/>
      <c r="G165" s="106"/>
      <c r="H165" s="106"/>
      <c r="I165" s="67"/>
      <c r="J165" s="289" t="s">
        <v>199</v>
      </c>
      <c r="K165" s="107" t="s">
        <v>54</v>
      </c>
      <c r="L165" s="107" t="s">
        <v>30</v>
      </c>
      <c r="M165" s="107"/>
      <c r="N165" s="342">
        <v>5000</v>
      </c>
      <c r="O165" s="342">
        <v>65000</v>
      </c>
      <c r="P165" s="296">
        <f t="shared" si="6"/>
        <v>1300</v>
      </c>
    </row>
    <row r="166" spans="1:16" ht="17.45" customHeight="1" x14ac:dyDescent="0.25">
      <c r="A166" s="92"/>
      <c r="B166" s="97"/>
      <c r="C166" s="87"/>
      <c r="D166" s="87"/>
      <c r="E166" s="87"/>
      <c r="F166" s="87"/>
      <c r="G166" s="87"/>
      <c r="H166" s="87"/>
      <c r="I166" s="89"/>
      <c r="J166" s="92"/>
      <c r="K166" s="88" t="s">
        <v>107</v>
      </c>
      <c r="L166" s="88"/>
      <c r="M166" s="88"/>
      <c r="N166" s="214">
        <f>SUM(N167)</f>
        <v>18500</v>
      </c>
      <c r="O166" s="214">
        <f>SUM(O167)</f>
        <v>22436</v>
      </c>
      <c r="P166" s="321">
        <f t="shared" si="6"/>
        <v>121.27567567567567</v>
      </c>
    </row>
    <row r="167" spans="1:16" x14ac:dyDescent="0.25">
      <c r="A167" s="58"/>
      <c r="B167" s="59"/>
      <c r="C167" s="44"/>
      <c r="D167" s="44"/>
      <c r="E167" s="44"/>
      <c r="F167" s="44"/>
      <c r="G167" s="44"/>
      <c r="H167" s="44"/>
      <c r="I167" s="60"/>
      <c r="J167" s="99" t="s">
        <v>93</v>
      </c>
      <c r="K167" s="37" t="s">
        <v>94</v>
      </c>
      <c r="L167" s="37"/>
      <c r="M167" s="37"/>
      <c r="N167" s="215">
        <f>N168+N172+N176</f>
        <v>18500</v>
      </c>
      <c r="O167" s="215">
        <f>O168+O172+O176</f>
        <v>22436</v>
      </c>
      <c r="P167" s="322">
        <f t="shared" si="6"/>
        <v>121.27567567567567</v>
      </c>
    </row>
    <row r="168" spans="1:16" x14ac:dyDescent="0.25">
      <c r="A168" s="74" t="s">
        <v>151</v>
      </c>
      <c r="B168" s="96" t="s">
        <v>45</v>
      </c>
      <c r="C168" s="62"/>
      <c r="D168" s="62"/>
      <c r="E168" s="62" t="s">
        <v>13</v>
      </c>
      <c r="F168" s="62"/>
      <c r="G168" s="62"/>
      <c r="H168" s="62"/>
      <c r="I168" s="64"/>
      <c r="J168" s="74"/>
      <c r="K168" s="63" t="s">
        <v>137</v>
      </c>
      <c r="L168" s="63"/>
      <c r="M168" s="63"/>
      <c r="N168" s="216">
        <f t="shared" ref="N168:O170" si="7">N169</f>
        <v>13500</v>
      </c>
      <c r="O168" s="216">
        <f t="shared" si="7"/>
        <v>16436</v>
      </c>
      <c r="P168" s="323">
        <f t="shared" si="6"/>
        <v>121.74814814814813</v>
      </c>
    </row>
    <row r="169" spans="1:16" x14ac:dyDescent="0.25">
      <c r="A169" s="55" t="s">
        <v>173</v>
      </c>
      <c r="B169" s="75" t="s">
        <v>45</v>
      </c>
      <c r="C169" s="70"/>
      <c r="D169" s="70"/>
      <c r="E169" s="70" t="s">
        <v>13</v>
      </c>
      <c r="F169" s="70"/>
      <c r="G169" s="70"/>
      <c r="H169" s="70"/>
      <c r="I169" s="57"/>
      <c r="J169" s="55">
        <v>1070</v>
      </c>
      <c r="K169" s="56" t="s">
        <v>206</v>
      </c>
      <c r="L169" s="56"/>
      <c r="M169" s="56"/>
      <c r="N169" s="211">
        <f t="shared" si="7"/>
        <v>13500</v>
      </c>
      <c r="O169" s="211">
        <f t="shared" si="7"/>
        <v>16436</v>
      </c>
      <c r="P169" s="320">
        <f t="shared" si="6"/>
        <v>121.74814814814813</v>
      </c>
    </row>
    <row r="170" spans="1:16" x14ac:dyDescent="0.25">
      <c r="A170" s="72" t="s">
        <v>173</v>
      </c>
      <c r="B170" s="77"/>
      <c r="C170" s="77"/>
      <c r="D170" s="77"/>
      <c r="E170" s="77"/>
      <c r="F170" s="77"/>
      <c r="G170" s="77"/>
      <c r="H170" s="77"/>
      <c r="I170" s="80"/>
      <c r="J170" s="72" t="s">
        <v>63</v>
      </c>
      <c r="K170" s="80">
        <v>3</v>
      </c>
      <c r="L170" s="80" t="s">
        <v>12</v>
      </c>
      <c r="M170" s="80"/>
      <c r="N170" s="231">
        <f t="shared" si="7"/>
        <v>13500</v>
      </c>
      <c r="O170" s="231">
        <f>O171</f>
        <v>16436</v>
      </c>
      <c r="P170" s="319">
        <f t="shared" si="6"/>
        <v>121.74814814814813</v>
      </c>
    </row>
    <row r="171" spans="1:16" x14ac:dyDescent="0.25">
      <c r="A171" s="69" t="s">
        <v>173</v>
      </c>
      <c r="B171" s="39"/>
      <c r="C171" s="39"/>
      <c r="D171" s="39"/>
      <c r="E171" s="39"/>
      <c r="F171" s="39"/>
      <c r="G171" s="39"/>
      <c r="H171" s="39"/>
      <c r="I171" s="8"/>
      <c r="J171" s="69" t="s">
        <v>63</v>
      </c>
      <c r="K171" s="8">
        <v>37</v>
      </c>
      <c r="L171" s="8" t="s">
        <v>58</v>
      </c>
      <c r="M171" s="8"/>
      <c r="N171" s="234">
        <v>13500</v>
      </c>
      <c r="O171" s="234">
        <v>16436</v>
      </c>
      <c r="P171" s="318">
        <f t="shared" si="6"/>
        <v>121.74814814814813</v>
      </c>
    </row>
    <row r="172" spans="1:16" x14ac:dyDescent="0.25">
      <c r="A172" s="74" t="s">
        <v>152</v>
      </c>
      <c r="B172" s="96" t="s">
        <v>45</v>
      </c>
      <c r="C172" s="62"/>
      <c r="D172" s="62"/>
      <c r="E172" s="62" t="s">
        <v>13</v>
      </c>
      <c r="F172" s="62"/>
      <c r="G172" s="62"/>
      <c r="H172" s="62"/>
      <c r="I172" s="64"/>
      <c r="J172" s="74"/>
      <c r="K172" s="63" t="s">
        <v>138</v>
      </c>
      <c r="L172" s="63"/>
      <c r="M172" s="63"/>
      <c r="N172" s="203">
        <f t="shared" ref="N172:O174" si="8">N173</f>
        <v>4000</v>
      </c>
      <c r="O172" s="203">
        <f t="shared" si="8"/>
        <v>5000</v>
      </c>
      <c r="P172" s="301">
        <f t="shared" si="6"/>
        <v>125</v>
      </c>
    </row>
    <row r="173" spans="1:16" x14ac:dyDescent="0.25">
      <c r="A173" s="55" t="s">
        <v>174</v>
      </c>
      <c r="B173" s="75" t="s">
        <v>45</v>
      </c>
      <c r="C173" s="70"/>
      <c r="D173" s="70"/>
      <c r="E173" s="70" t="s">
        <v>13</v>
      </c>
      <c r="F173" s="70"/>
      <c r="G173" s="70"/>
      <c r="H173" s="70"/>
      <c r="I173" s="57"/>
      <c r="J173" s="55">
        <v>1040</v>
      </c>
      <c r="K173" s="56" t="s">
        <v>139</v>
      </c>
      <c r="L173" s="56"/>
      <c r="M173" s="56"/>
      <c r="N173" s="211">
        <f t="shared" si="8"/>
        <v>4000</v>
      </c>
      <c r="O173" s="211">
        <f t="shared" si="8"/>
        <v>5000</v>
      </c>
      <c r="P173" s="242">
        <f t="shared" si="6"/>
        <v>125</v>
      </c>
    </row>
    <row r="174" spans="1:16" x14ac:dyDescent="0.25">
      <c r="A174" s="73" t="s">
        <v>174</v>
      </c>
      <c r="B174" s="38"/>
      <c r="C174" s="32"/>
      <c r="D174" s="32"/>
      <c r="E174" s="32"/>
      <c r="F174" s="32"/>
      <c r="G174" s="32"/>
      <c r="H174" s="32"/>
      <c r="I174" s="78"/>
      <c r="J174" s="73" t="s">
        <v>64</v>
      </c>
      <c r="K174" s="6">
        <v>3</v>
      </c>
      <c r="L174" s="6" t="s">
        <v>12</v>
      </c>
      <c r="M174" s="6"/>
      <c r="N174" s="210">
        <f t="shared" si="8"/>
        <v>4000</v>
      </c>
      <c r="O174" s="210">
        <f t="shared" si="8"/>
        <v>5000</v>
      </c>
      <c r="P174" s="294">
        <f t="shared" si="6"/>
        <v>125</v>
      </c>
    </row>
    <row r="175" spans="1:16" x14ac:dyDescent="0.25">
      <c r="A175" s="73" t="s">
        <v>174</v>
      </c>
      <c r="B175" s="38"/>
      <c r="C175" s="32"/>
      <c r="D175" s="32"/>
      <c r="E175" s="32"/>
      <c r="F175" s="32"/>
      <c r="G175" s="32"/>
      <c r="H175" s="32"/>
      <c r="I175" s="78"/>
      <c r="J175" s="73" t="s">
        <v>64</v>
      </c>
      <c r="K175" s="6">
        <v>37</v>
      </c>
      <c r="L175" s="6" t="s">
        <v>58</v>
      </c>
      <c r="M175" s="6"/>
      <c r="N175" s="210">
        <v>4000</v>
      </c>
      <c r="O175" s="210">
        <v>5000</v>
      </c>
      <c r="P175" s="295">
        <f t="shared" si="6"/>
        <v>125</v>
      </c>
    </row>
    <row r="176" spans="1:16" x14ac:dyDescent="0.25">
      <c r="A176" s="74" t="s">
        <v>153</v>
      </c>
      <c r="B176" s="96" t="s">
        <v>45</v>
      </c>
      <c r="C176" s="62"/>
      <c r="D176" s="62"/>
      <c r="E176" s="62" t="s">
        <v>13</v>
      </c>
      <c r="F176" s="62"/>
      <c r="G176" s="62"/>
      <c r="H176" s="62"/>
      <c r="I176" s="64"/>
      <c r="J176" s="74"/>
      <c r="K176" s="63" t="s">
        <v>140</v>
      </c>
      <c r="L176" s="63"/>
      <c r="M176" s="63"/>
      <c r="N176" s="203">
        <f t="shared" ref="N176:O178" si="9">N177</f>
        <v>1000</v>
      </c>
      <c r="O176" s="203">
        <f t="shared" si="9"/>
        <v>1000</v>
      </c>
      <c r="P176" s="302">
        <f t="shared" si="6"/>
        <v>100</v>
      </c>
    </row>
    <row r="177" spans="1:16" ht="21.6" customHeight="1" x14ac:dyDescent="0.25">
      <c r="A177" s="55" t="s">
        <v>175</v>
      </c>
      <c r="B177" s="75" t="s">
        <v>45</v>
      </c>
      <c r="C177" s="70"/>
      <c r="D177" s="70"/>
      <c r="E177" s="70" t="s">
        <v>13</v>
      </c>
      <c r="F177" s="70"/>
      <c r="G177" s="70"/>
      <c r="H177" s="70"/>
      <c r="I177" s="57"/>
      <c r="J177" s="55">
        <v>1090</v>
      </c>
      <c r="K177" s="159" t="s">
        <v>200</v>
      </c>
      <c r="L177" s="390" t="s">
        <v>210</v>
      </c>
      <c r="M177" s="391"/>
      <c r="N177" s="211">
        <f t="shared" si="9"/>
        <v>1000</v>
      </c>
      <c r="O177" s="211">
        <f t="shared" si="9"/>
        <v>1000</v>
      </c>
      <c r="P177" s="242">
        <f>O177/N177*100</f>
        <v>100</v>
      </c>
    </row>
    <row r="178" spans="1:16" x14ac:dyDescent="0.25">
      <c r="A178" s="72" t="s">
        <v>175</v>
      </c>
      <c r="B178" s="76"/>
      <c r="C178" s="77"/>
      <c r="D178" s="77"/>
      <c r="E178" s="77"/>
      <c r="F178" s="77"/>
      <c r="G178" s="77"/>
      <c r="H178" s="77"/>
      <c r="I178" s="71"/>
      <c r="J178" s="72" t="s">
        <v>65</v>
      </c>
      <c r="K178" s="80">
        <v>3</v>
      </c>
      <c r="L178" s="80" t="s">
        <v>12</v>
      </c>
      <c r="M178" s="80"/>
      <c r="N178" s="231">
        <f t="shared" si="9"/>
        <v>1000</v>
      </c>
      <c r="O178" s="231">
        <f t="shared" si="9"/>
        <v>1000</v>
      </c>
      <c r="P178" s="294">
        <f>O178/N178*100</f>
        <v>100</v>
      </c>
    </row>
    <row r="179" spans="1:16" x14ac:dyDescent="0.25">
      <c r="A179" s="69" t="s">
        <v>175</v>
      </c>
      <c r="B179" s="79"/>
      <c r="C179" s="39"/>
      <c r="D179" s="39"/>
      <c r="E179" s="39"/>
      <c r="F179" s="39"/>
      <c r="G179" s="39"/>
      <c r="H179" s="39"/>
      <c r="I179" s="68"/>
      <c r="J179" s="69" t="s">
        <v>65</v>
      </c>
      <c r="K179" s="8">
        <v>38</v>
      </c>
      <c r="L179" s="8" t="s">
        <v>49</v>
      </c>
      <c r="M179" s="8"/>
      <c r="N179" s="234">
        <v>1000</v>
      </c>
      <c r="O179" s="234">
        <v>1000</v>
      </c>
      <c r="P179" s="295">
        <f>O179/N179*100</f>
        <v>100</v>
      </c>
    </row>
    <row r="181" spans="1:16" x14ac:dyDescent="0.25">
      <c r="A181" s="392" t="s">
        <v>66</v>
      </c>
      <c r="B181" s="392"/>
      <c r="C181" s="392"/>
      <c r="D181" s="392"/>
      <c r="E181" s="392"/>
      <c r="F181" s="392"/>
      <c r="G181" s="392"/>
      <c r="H181" s="392"/>
      <c r="I181" s="392"/>
      <c r="J181" s="392"/>
      <c r="K181" s="392"/>
      <c r="L181" s="392"/>
      <c r="M181" s="392"/>
      <c r="N181" s="392"/>
      <c r="O181" s="392"/>
      <c r="P181" s="392"/>
    </row>
    <row r="182" spans="1:16" x14ac:dyDescent="0.25">
      <c r="A182" s="264" t="s">
        <v>448</v>
      </c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304"/>
      <c r="M182" s="304"/>
      <c r="N182" s="304"/>
      <c r="O182" s="304"/>
      <c r="P182" s="304"/>
    </row>
    <row r="183" spans="1:16" x14ac:dyDescent="0.25">
      <c r="A183" s="305"/>
      <c r="B183" s="238"/>
      <c r="C183" s="238"/>
      <c r="D183" s="238"/>
      <c r="E183" s="238"/>
      <c r="F183" s="238"/>
      <c r="G183" s="238"/>
      <c r="H183" s="238"/>
      <c r="I183" s="306"/>
      <c r="J183" s="306"/>
      <c r="K183" s="306"/>
      <c r="L183" s="306"/>
      <c r="M183" s="306"/>
      <c r="N183" s="306"/>
      <c r="O183" s="306"/>
      <c r="P183" s="306"/>
    </row>
    <row r="184" spans="1:16" x14ac:dyDescent="0.25">
      <c r="A184" s="419" t="s">
        <v>469</v>
      </c>
      <c r="B184" s="419"/>
      <c r="C184" s="419"/>
      <c r="D184" s="419"/>
      <c r="E184" s="419"/>
      <c r="F184" s="419"/>
      <c r="G184" s="419"/>
      <c r="H184" s="419"/>
      <c r="I184" s="419"/>
      <c r="J184" s="419"/>
      <c r="K184" s="419"/>
      <c r="L184" s="419"/>
      <c r="M184" s="419"/>
      <c r="N184" s="419"/>
      <c r="O184" s="419"/>
      <c r="P184" s="419"/>
    </row>
    <row r="185" spans="1:16" ht="13.15" customHeight="1" x14ac:dyDescent="0.25">
      <c r="A185" s="420" t="s">
        <v>468</v>
      </c>
      <c r="B185" s="420"/>
      <c r="C185" s="420"/>
      <c r="D185" s="420"/>
      <c r="E185" s="420"/>
      <c r="F185" s="420"/>
      <c r="G185" s="420"/>
      <c r="H185" s="420"/>
      <c r="I185" s="420"/>
      <c r="J185" s="307"/>
      <c r="K185" s="307"/>
      <c r="L185" s="308" t="s">
        <v>208</v>
      </c>
      <c r="M185" s="308"/>
      <c r="N185" s="306"/>
      <c r="O185" s="306"/>
      <c r="P185" s="306"/>
    </row>
    <row r="186" spans="1:16" ht="13.9" customHeight="1" x14ac:dyDescent="0.25">
      <c r="A186" s="33"/>
      <c r="B186" s="309"/>
      <c r="C186" s="309"/>
      <c r="D186" s="309"/>
      <c r="E186" s="307"/>
      <c r="F186" s="307"/>
      <c r="G186" s="310"/>
      <c r="H186" s="393"/>
      <c r="I186" s="393"/>
      <c r="J186" s="393"/>
      <c r="K186" s="393"/>
      <c r="L186" s="394"/>
      <c r="M186" s="394"/>
      <c r="N186" s="306"/>
      <c r="O186" s="393" t="s">
        <v>471</v>
      </c>
      <c r="P186" s="393"/>
    </row>
    <row r="187" spans="1:16" x14ac:dyDescent="0.25">
      <c r="A187" s="33" t="s">
        <v>470</v>
      </c>
      <c r="B187" s="33"/>
      <c r="C187" s="33"/>
      <c r="D187" s="33"/>
      <c r="E187" s="33"/>
      <c r="F187" s="33"/>
      <c r="G187" s="33"/>
      <c r="H187" s="33"/>
      <c r="I187" s="309"/>
      <c r="J187" s="309"/>
      <c r="K187" s="309"/>
      <c r="L187" s="306"/>
      <c r="M187" s="306"/>
      <c r="N187" s="306"/>
      <c r="O187" s="311" t="s">
        <v>472</v>
      </c>
      <c r="P187" s="309"/>
    </row>
    <row r="188" spans="1:16" x14ac:dyDescent="0.25">
      <c r="A188" s="280"/>
      <c r="B188" s="280"/>
      <c r="C188" s="280"/>
      <c r="D188" s="280"/>
      <c r="E188" s="280"/>
      <c r="F188" s="280"/>
      <c r="G188" s="280"/>
      <c r="H188" s="386"/>
      <c r="I188" s="386"/>
      <c r="J188" s="386"/>
      <c r="K188" s="386"/>
      <c r="L188" s="281"/>
      <c r="M188" s="281"/>
      <c r="N188" s="281"/>
      <c r="O188" s="281"/>
      <c r="P188" s="281"/>
    </row>
    <row r="189" spans="1:16" x14ac:dyDescent="0.25">
      <c r="A189" s="281"/>
      <c r="B189" s="281"/>
      <c r="C189" s="281"/>
      <c r="D189" s="281"/>
      <c r="E189" s="281"/>
      <c r="F189" s="281"/>
      <c r="G189" s="281"/>
      <c r="H189" s="281"/>
      <c r="I189" s="281"/>
      <c r="J189" s="281"/>
      <c r="K189" s="281"/>
      <c r="L189" s="281"/>
      <c r="M189" s="281"/>
      <c r="N189" s="281"/>
      <c r="O189" s="281"/>
      <c r="P189" s="281"/>
    </row>
    <row r="190" spans="1:16" ht="12.6" customHeight="1" x14ac:dyDescent="0.25">
      <c r="A190" s="281"/>
      <c r="B190" s="281"/>
      <c r="C190" s="281"/>
      <c r="D190" s="281"/>
      <c r="E190" s="281"/>
      <c r="F190" s="281"/>
      <c r="G190" s="281"/>
      <c r="H190" s="281"/>
      <c r="I190" s="281"/>
      <c r="J190" s="281"/>
      <c r="K190" s="281"/>
      <c r="L190" s="281"/>
      <c r="M190" s="281"/>
      <c r="N190" s="281"/>
      <c r="O190" s="281"/>
      <c r="P190" s="281"/>
    </row>
    <row r="195" ht="28.9" customHeight="1" x14ac:dyDescent="0.25"/>
    <row r="198" ht="13.15" customHeight="1" x14ac:dyDescent="0.25"/>
    <row r="201" ht="21.6" customHeight="1" x14ac:dyDescent="0.25"/>
  </sheetData>
  <mergeCells count="35">
    <mergeCell ref="H14:H15"/>
    <mergeCell ref="J14:J15"/>
    <mergeCell ref="N6:N9"/>
    <mergeCell ref="O186:P186"/>
    <mergeCell ref="A184:P184"/>
    <mergeCell ref="A185:I185"/>
    <mergeCell ref="K102:M102"/>
    <mergeCell ref="A1:P1"/>
    <mergeCell ref="A3:P3"/>
    <mergeCell ref="A4:P4"/>
    <mergeCell ref="P14:P15"/>
    <mergeCell ref="O14:O15"/>
    <mergeCell ref="N14:N15"/>
    <mergeCell ref="A14:A15"/>
    <mergeCell ref="B14:B15"/>
    <mergeCell ref="C14:C15"/>
    <mergeCell ref="D14:D15"/>
    <mergeCell ref="E14:E15"/>
    <mergeCell ref="F14:F15"/>
    <mergeCell ref="G14:G15"/>
    <mergeCell ref="P6:P9"/>
    <mergeCell ref="O6:O9"/>
    <mergeCell ref="B6:I6"/>
    <mergeCell ref="H188:K188"/>
    <mergeCell ref="L46:M46"/>
    <mergeCell ref="L36:M36"/>
    <mergeCell ref="L29:M29"/>
    <mergeCell ref="L30:M30"/>
    <mergeCell ref="L32:M32"/>
    <mergeCell ref="L35:M35"/>
    <mergeCell ref="L47:M47"/>
    <mergeCell ref="L177:M177"/>
    <mergeCell ref="A181:P181"/>
    <mergeCell ref="H186:K186"/>
    <mergeCell ref="L186:M186"/>
  </mergeCells>
  <phoneticPr fontId="2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I.OPĆI DIO</vt:lpstr>
      <vt:lpstr>II.POSEBNI DIO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BISKUPIJA</dc:creator>
  <cp:lastModifiedBy>Procelnik</cp:lastModifiedBy>
  <cp:lastPrinted>2025-11-10T10:15:27Z</cp:lastPrinted>
  <dcterms:created xsi:type="dcterms:W3CDTF">2018-11-09T08:18:00Z</dcterms:created>
  <dcterms:modified xsi:type="dcterms:W3CDTF">2025-11-17T13:04:11Z</dcterms:modified>
</cp:coreProperties>
</file>